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wucan\Desktop\2024年预算\2024年上人大会\"/>
    </mc:Choice>
  </mc:AlternateContent>
  <xr:revisionPtr revIDLastSave="0" documentId="13_ncr:1_{938A63CB-71C7-4B8D-A667-041AFC325873}" xr6:coauthVersionLast="47" xr6:coauthVersionMax="47" xr10:uidLastSave="{00000000-0000-0000-0000-000000000000}"/>
  <bookViews>
    <workbookView xWindow="38280" yWindow="-120" windowWidth="38640" windowHeight="21120" tabRatio="761" activeTab="6" xr2:uid="{00000000-000D-0000-FFFF-FFFF00000000}"/>
  </bookViews>
  <sheets>
    <sheet name="2023一般公共预算收支执行表ok " sheetId="13" r:id="rId1"/>
    <sheet name="2023政府性基金预算收支执行表ok" sheetId="14" r:id="rId2"/>
    <sheet name="2023年社保基金收支情况表ok" sheetId="15" r:id="rId3"/>
    <sheet name="一般公共预算ok" sheetId="10" r:id="rId4"/>
    <sheet name="政府性基金 (调整科目)ok" sheetId="11" r:id="rId5"/>
    <sheet name="社会保险基金预算ok " sheetId="5" r:id="rId6"/>
    <sheet name="国有资本经营预算ok" sheetId="1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1" l="1"/>
  <c r="B13" i="15"/>
  <c r="I26" i="13"/>
  <c r="I25" i="13"/>
  <c r="J25" i="13" s="1"/>
  <c r="I24" i="13"/>
  <c r="J24" i="13" s="1"/>
  <c r="I23" i="13"/>
  <c r="J23" i="13" s="1"/>
  <c r="I22" i="13"/>
  <c r="J22" i="13" s="1"/>
  <c r="I21" i="13"/>
  <c r="J21" i="13" s="1"/>
  <c r="I20" i="13"/>
  <c r="J20" i="13" s="1"/>
  <c r="I18" i="13"/>
  <c r="J18" i="13" s="1"/>
  <c r="I17" i="13"/>
  <c r="J17" i="13" s="1"/>
  <c r="I16" i="13"/>
  <c r="J16" i="13" s="1"/>
  <c r="I15" i="13"/>
  <c r="J15" i="13" s="1"/>
  <c r="I14" i="13"/>
  <c r="J14" i="13" s="1"/>
  <c r="I13" i="13"/>
  <c r="J13" i="13" s="1"/>
  <c r="I12" i="13"/>
  <c r="J12" i="13" s="1"/>
  <c r="I11" i="13"/>
  <c r="J11" i="13" s="1"/>
  <c r="I10" i="13"/>
  <c r="J10" i="13" s="1"/>
  <c r="I9" i="13"/>
  <c r="J9" i="13" s="1"/>
  <c r="I8" i="13"/>
  <c r="J8" i="13" s="1"/>
  <c r="I7" i="13"/>
  <c r="J7" i="13" s="1"/>
  <c r="I6" i="13"/>
  <c r="J6" i="13" s="1"/>
  <c r="I5" i="13"/>
  <c r="J5" i="13" s="1"/>
  <c r="C36" i="13"/>
  <c r="B36" i="13"/>
  <c r="D36" i="13" s="1"/>
  <c r="E36" i="13" s="1"/>
  <c r="C20" i="13"/>
  <c r="B20" i="13"/>
  <c r="C33" i="13"/>
  <c r="B33" i="13"/>
  <c r="C29" i="13"/>
  <c r="C41" i="13" s="1"/>
  <c r="B29" i="13"/>
  <c r="D40" i="13"/>
  <c r="E40" i="13" s="1"/>
  <c r="D39" i="13"/>
  <c r="E39" i="13" s="1"/>
  <c r="D38" i="13"/>
  <c r="E38" i="13" s="1"/>
  <c r="D37" i="13"/>
  <c r="E37" i="13" s="1"/>
  <c r="D35" i="13"/>
  <c r="E35" i="13" s="1"/>
  <c r="D34" i="13"/>
  <c r="E34" i="13" s="1"/>
  <c r="D31" i="13"/>
  <c r="E31" i="13" s="1"/>
  <c r="D30" i="13"/>
  <c r="D29" i="13" s="1"/>
  <c r="D22" i="13"/>
  <c r="E22" i="13" s="1"/>
  <c r="D23" i="13"/>
  <c r="E23" i="13" s="1"/>
  <c r="D24" i="13"/>
  <c r="E24" i="13" s="1"/>
  <c r="D25" i="13"/>
  <c r="E25" i="13" s="1"/>
  <c r="D26" i="13"/>
  <c r="E26" i="13" s="1"/>
  <c r="D27" i="13"/>
  <c r="E27" i="13" s="1"/>
  <c r="D21" i="13"/>
  <c r="C5" i="13"/>
  <c r="B5" i="13"/>
  <c r="D19" i="13"/>
  <c r="E19" i="13" s="1"/>
  <c r="D18" i="13"/>
  <c r="E18" i="13" s="1"/>
  <c r="D17" i="13"/>
  <c r="E17" i="13" s="1"/>
  <c r="D16" i="13"/>
  <c r="D15" i="13"/>
  <c r="E15" i="13" s="1"/>
  <c r="D14" i="13"/>
  <c r="E14" i="13" s="1"/>
  <c r="D13" i="13"/>
  <c r="E13" i="13" s="1"/>
  <c r="D12" i="13"/>
  <c r="E12" i="13" s="1"/>
  <c r="D11" i="13"/>
  <c r="E11" i="13" s="1"/>
  <c r="D10" i="13"/>
  <c r="E10" i="13" s="1"/>
  <c r="D9" i="13"/>
  <c r="E9" i="13" s="1"/>
  <c r="D8" i="13"/>
  <c r="E8" i="13" s="1"/>
  <c r="D7" i="13"/>
  <c r="E7" i="13" s="1"/>
  <c r="D6" i="13"/>
  <c r="E6" i="13" s="1"/>
  <c r="J24" i="14"/>
  <c r="J14" i="14"/>
  <c r="J15" i="14"/>
  <c r="J13" i="14"/>
  <c r="J8" i="14"/>
  <c r="J6" i="14"/>
  <c r="J5" i="14"/>
  <c r="E17" i="14"/>
  <c r="E16" i="14"/>
  <c r="E14" i="14"/>
  <c r="I6" i="14"/>
  <c r="I8" i="14"/>
  <c r="I10" i="14"/>
  <c r="I13" i="14"/>
  <c r="I14" i="14"/>
  <c r="I15" i="14"/>
  <c r="I24" i="14"/>
  <c r="I5" i="14"/>
  <c r="E24" i="14"/>
  <c r="D24" i="14"/>
  <c r="E23" i="14"/>
  <c r="E21" i="14"/>
  <c r="D16" i="14"/>
  <c r="D17" i="14"/>
  <c r="D21" i="14"/>
  <c r="D23" i="14"/>
  <c r="D14" i="14"/>
  <c r="B28" i="13" l="1"/>
  <c r="C28" i="13"/>
  <c r="C42" i="13" s="1"/>
  <c r="D20" i="13"/>
  <c r="E20" i="13" s="1"/>
  <c r="E29" i="13"/>
  <c r="B41" i="13"/>
  <c r="E21" i="13"/>
  <c r="E30" i="13"/>
  <c r="D33" i="13"/>
  <c r="E33" i="13" s="1"/>
  <c r="D5" i="13"/>
  <c r="B14" i="15"/>
  <c r="B11" i="15"/>
  <c r="B10" i="15"/>
  <c r="B8" i="15"/>
  <c r="B7" i="15"/>
  <c r="B6" i="15"/>
  <c r="B5" i="15"/>
  <c r="H24" i="14"/>
  <c r="G24" i="14"/>
  <c r="C24" i="14"/>
  <c r="B24" i="14"/>
  <c r="H42" i="13"/>
  <c r="G42" i="13"/>
  <c r="I42" i="13"/>
  <c r="D41" i="13" l="1"/>
  <c r="E41" i="13" s="1"/>
  <c r="B42" i="13"/>
  <c r="E5" i="13"/>
  <c r="D28" i="13"/>
  <c r="J42" i="13"/>
  <c r="I34" i="1"/>
  <c r="I11" i="1" s="1"/>
  <c r="I54" i="1" s="1"/>
  <c r="F34" i="1"/>
  <c r="F11" i="1" s="1"/>
  <c r="F54" i="1" s="1"/>
  <c r="C8" i="1"/>
  <c r="C54" i="1" s="1"/>
  <c r="E28" i="13" l="1"/>
  <c r="D42" i="13"/>
  <c r="E42" i="13" s="1"/>
  <c r="D59" i="11"/>
  <c r="D58" i="11" s="1"/>
  <c r="B59" i="11"/>
  <c r="B58" i="11" s="1"/>
  <c r="B57" i="11"/>
  <c r="D46" i="11"/>
  <c r="D33" i="11"/>
  <c r="D24" i="11"/>
  <c r="D14" i="11"/>
  <c r="D13" i="11" s="1"/>
  <c r="D68" i="11" s="1"/>
  <c r="N35" i="10"/>
  <c r="D32" i="10"/>
  <c r="H31" i="10"/>
  <c r="H30" i="10"/>
  <c r="H29" i="10"/>
  <c r="H28" i="10"/>
  <c r="N27" i="10"/>
  <c r="H27" i="10"/>
  <c r="H26" i="10"/>
  <c r="H25" i="10"/>
  <c r="F24" i="10"/>
  <c r="C24" i="10"/>
  <c r="B24" i="10"/>
  <c r="H23" i="10"/>
  <c r="H22" i="10"/>
  <c r="H21" i="10"/>
  <c r="N20" i="10"/>
  <c r="H20" i="10"/>
  <c r="H19" i="10"/>
  <c r="T18" i="10"/>
  <c r="N18" i="10"/>
  <c r="H18" i="10"/>
  <c r="H17" i="10"/>
  <c r="H16" i="10"/>
  <c r="H15" i="10"/>
  <c r="H14" i="10"/>
  <c r="H13" i="10"/>
  <c r="H12" i="10"/>
  <c r="H10" i="10"/>
  <c r="T9" i="10"/>
  <c r="H9" i="10"/>
  <c r="F8" i="10"/>
  <c r="F32" i="10" s="1"/>
  <c r="C8" i="10"/>
  <c r="C33" i="10" s="1"/>
  <c r="B8" i="10"/>
  <c r="B33" i="10" s="1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K27" i="10" l="1"/>
  <c r="N10" i="10"/>
  <c r="T28" i="10"/>
  <c r="K10" i="10"/>
  <c r="T20" i="10"/>
  <c r="B68" i="11"/>
  <c r="D70" i="11" s="1"/>
  <c r="H24" i="10"/>
  <c r="G30" i="10" s="1"/>
  <c r="D30" i="10" s="1"/>
  <c r="E30" i="10" s="1"/>
  <c r="N26" i="10"/>
  <c r="K26" i="10" s="1"/>
  <c r="T15" i="10"/>
  <c r="J15" i="10" s="1"/>
  <c r="N12" i="10"/>
  <c r="K12" i="10" s="1"/>
  <c r="T25" i="10"/>
  <c r="N14" i="10"/>
  <c r="K14" i="10" s="1"/>
  <c r="T23" i="10"/>
  <c r="K18" i="10"/>
  <c r="J18" i="10" s="1"/>
  <c r="K20" i="10"/>
  <c r="J20" i="10" s="1"/>
  <c r="M34" i="10"/>
  <c r="M40" i="10" s="1"/>
  <c r="N28" i="10"/>
  <c r="K28" i="10" s="1"/>
  <c r="T21" i="10"/>
  <c r="N13" i="10"/>
  <c r="K13" i="10" s="1"/>
  <c r="N15" i="10"/>
  <c r="K15" i="10" s="1"/>
  <c r="N9" i="10"/>
  <c r="K9" i="10" s="1"/>
  <c r="J9" i="10" s="1"/>
  <c r="N17" i="10"/>
  <c r="K17" i="10" s="1"/>
  <c r="T35" i="10"/>
  <c r="N29" i="10"/>
  <c r="K29" i="10" s="1"/>
  <c r="N16" i="10"/>
  <c r="K16" i="10" s="1"/>
  <c r="Q34" i="10"/>
  <c r="Q40" i="10" s="1"/>
  <c r="T12" i="10"/>
  <c r="T14" i="10"/>
  <c r="T27" i="10"/>
  <c r="J27" i="10" s="1"/>
  <c r="T29" i="10"/>
  <c r="R34" i="10"/>
  <c r="R40" i="10" s="1"/>
  <c r="T10" i="10"/>
  <c r="J10" i="10" s="1"/>
  <c r="T16" i="10"/>
  <c r="N22" i="10"/>
  <c r="K22" i="10" s="1"/>
  <c r="S34" i="10"/>
  <c r="S40" i="10" s="1"/>
  <c r="O34" i="10"/>
  <c r="O40" i="10" s="1"/>
  <c r="T22" i="10"/>
  <c r="T11" i="10"/>
  <c r="T26" i="10"/>
  <c r="K35" i="10"/>
  <c r="J35" i="10" s="1"/>
  <c r="T13" i="10"/>
  <c r="N19" i="10"/>
  <c r="K19" i="10" s="1"/>
  <c r="N21" i="10"/>
  <c r="K21" i="10" s="1"/>
  <c r="N23" i="10"/>
  <c r="K23" i="10" s="1"/>
  <c r="N24" i="10"/>
  <c r="K24" i="10" s="1"/>
  <c r="N11" i="10"/>
  <c r="K11" i="10" s="1"/>
  <c r="T24" i="10"/>
  <c r="T17" i="10"/>
  <c r="T19" i="10"/>
  <c r="N25" i="10"/>
  <c r="K25" i="10" s="1"/>
  <c r="L34" i="10"/>
  <c r="L40" i="10" s="1"/>
  <c r="G29" i="10"/>
  <c r="D29" i="10" s="1"/>
  <c r="E29" i="10" s="1"/>
  <c r="G31" i="10"/>
  <c r="D31" i="10" s="1"/>
  <c r="E31" i="10" s="1"/>
  <c r="G27" i="10"/>
  <c r="D27" i="10" s="1"/>
  <c r="E27" i="10" s="1"/>
  <c r="G28" i="10"/>
  <c r="D28" i="10" s="1"/>
  <c r="E28" i="10" s="1"/>
  <c r="G26" i="10"/>
  <c r="D26" i="10" s="1"/>
  <c r="E26" i="10" s="1"/>
  <c r="H33" i="10"/>
  <c r="C35" i="10"/>
  <c r="C40" i="10" s="1"/>
  <c r="T8" i="10"/>
  <c r="P34" i="10"/>
  <c r="P40" i="10" s="1"/>
  <c r="H8" i="10"/>
  <c r="G14" i="10" s="1"/>
  <c r="D14" i="10" s="1"/>
  <c r="E14" i="10" s="1"/>
  <c r="N8" i="10"/>
  <c r="J23" i="10" l="1"/>
  <c r="G25" i="10"/>
  <c r="J26" i="10"/>
  <c r="J28" i="10"/>
  <c r="J12" i="10"/>
  <c r="J25" i="10"/>
  <c r="J13" i="10"/>
  <c r="G10" i="10"/>
  <c r="D10" i="10" s="1"/>
  <c r="E10" i="10" s="1"/>
  <c r="G12" i="10"/>
  <c r="D12" i="10" s="1"/>
  <c r="E12" i="10" s="1"/>
  <c r="J11" i="10"/>
  <c r="J22" i="10"/>
  <c r="J21" i="10"/>
  <c r="J17" i="10"/>
  <c r="J19" i="10"/>
  <c r="J14" i="10"/>
  <c r="J24" i="10"/>
  <c r="J29" i="10"/>
  <c r="J16" i="10"/>
  <c r="T34" i="10"/>
  <c r="T40" i="10" s="1"/>
  <c r="G13" i="10"/>
  <c r="D13" i="10" s="1"/>
  <c r="E13" i="10" s="1"/>
  <c r="G15" i="10"/>
  <c r="D15" i="10" s="1"/>
  <c r="E15" i="10" s="1"/>
  <c r="G17" i="10"/>
  <c r="D17" i="10" s="1"/>
  <c r="E17" i="10" s="1"/>
  <c r="G19" i="10"/>
  <c r="D19" i="10" s="1"/>
  <c r="E19" i="10" s="1"/>
  <c r="G11" i="10"/>
  <c r="D11" i="10" s="1"/>
  <c r="G21" i="10"/>
  <c r="D21" i="10" s="1"/>
  <c r="E21" i="10" s="1"/>
  <c r="G22" i="10"/>
  <c r="D22" i="10" s="1"/>
  <c r="E22" i="10" s="1"/>
  <c r="G18" i="10"/>
  <c r="D18" i="10" s="1"/>
  <c r="E18" i="10" s="1"/>
  <c r="N34" i="10"/>
  <c r="N40" i="10" s="1"/>
  <c r="K8" i="10"/>
  <c r="G24" i="10"/>
  <c r="D25" i="10"/>
  <c r="E25" i="10" s="1"/>
  <c r="E24" i="10" s="1"/>
  <c r="G16" i="10"/>
  <c r="D16" i="10" s="1"/>
  <c r="E16" i="10" s="1"/>
  <c r="G20" i="10"/>
  <c r="D20" i="10" s="1"/>
  <c r="E20" i="10" s="1"/>
  <c r="G9" i="10"/>
  <c r="G23" i="10"/>
  <c r="D23" i="10" s="1"/>
  <c r="E23" i="10" s="1"/>
  <c r="K34" i="10" l="1"/>
  <c r="K40" i="10" s="1"/>
  <c r="J8" i="10"/>
  <c r="J34" i="10" s="1"/>
  <c r="J40" i="10" s="1"/>
  <c r="G8" i="10"/>
  <c r="D9" i="10"/>
  <c r="E9" i="10" s="1"/>
  <c r="E8" i="10" s="1"/>
  <c r="E32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wucan</author>
  </authors>
  <commentList>
    <comment ref="D14" authorId="0" shapeId="0" xr:uid="{EE42EC79-D32E-45BC-A8F5-4BD3452054F0}">
      <text>
        <r>
          <rPr>
            <b/>
            <sz val="9"/>
            <color indexed="81"/>
            <rFont val="宋体"/>
            <family val="3"/>
            <charset val="134"/>
          </rPr>
          <t xml:space="preserve">wucan:
上年结余收入4.37亿元差额3435万元；
上年结余收入调整为52406万元，差额为5331万元；
1498万元由收入10亿元调整为8亿元，国有土地收益基金收入5280调整为3800万元，农业土地开发资金收入由408调整为390，差额为1498万元。
</t>
        </r>
      </text>
    </comment>
  </commentList>
</comments>
</file>

<file path=xl/sharedStrings.xml><?xml version="1.0" encoding="utf-8"?>
<sst xmlns="http://schemas.openxmlformats.org/spreadsheetml/2006/main" count="448" uniqueCount="391">
  <si>
    <t>单位:万元</t>
  </si>
  <si>
    <t xml:space="preserve">预       算     收       入    </t>
  </si>
  <si>
    <t xml:space="preserve">预      算      支       出      </t>
  </si>
  <si>
    <t>收入项目</t>
  </si>
  <si>
    <t>2023年预计一般公共预算收入</t>
  </si>
  <si>
    <t>2024年预计一般公共预算收入</t>
  </si>
  <si>
    <t>奋斗目标数</t>
  </si>
  <si>
    <t>按奋斗目标预计县级收入</t>
  </si>
  <si>
    <t>20XX年12月31日财政总收入完成数</t>
  </si>
  <si>
    <t>增幅比例</t>
  </si>
  <si>
    <t>支出项目</t>
  </si>
  <si>
    <t>总计</t>
  </si>
  <si>
    <t>基本支出</t>
  </si>
  <si>
    <t>项目支出</t>
  </si>
  <si>
    <t>基本支出合计</t>
  </si>
  <si>
    <t>个人支出</t>
  </si>
  <si>
    <t>基本
公用</t>
  </si>
  <si>
    <t>本级专项</t>
  </si>
  <si>
    <t>上级专项、转移支付</t>
  </si>
  <si>
    <t>预算稳定调节基金</t>
  </si>
  <si>
    <t>上年
结转</t>
  </si>
  <si>
    <t>小计</t>
  </si>
  <si>
    <t>机关事业工资福利支出</t>
  </si>
  <si>
    <t>对个人和家庭的补助</t>
  </si>
  <si>
    <t>一、税收收入</t>
  </si>
  <si>
    <t>一、一般公共服务支出</t>
  </si>
  <si>
    <t>其中：增值税</t>
  </si>
  <si>
    <t>二、国防支出</t>
  </si>
  <si>
    <t xml:space="preserve">     企业所得税</t>
  </si>
  <si>
    <t>三、公共安全支出</t>
  </si>
  <si>
    <t xml:space="preserve">     消费税</t>
  </si>
  <si>
    <t>四、教育支出</t>
  </si>
  <si>
    <t xml:space="preserve">     个人所得税</t>
  </si>
  <si>
    <t>五、科学技术支出</t>
  </si>
  <si>
    <t xml:space="preserve">     资源税</t>
  </si>
  <si>
    <t>六、文化旅游体育与传媒支出</t>
  </si>
  <si>
    <t xml:space="preserve">     城市维护建设税</t>
  </si>
  <si>
    <t>七、社会保障和就业支出</t>
  </si>
  <si>
    <t xml:space="preserve">     房产税</t>
  </si>
  <si>
    <t>八、卫生与健康支出</t>
  </si>
  <si>
    <t xml:space="preserve">     印花税</t>
  </si>
  <si>
    <t>九、节能环保支出</t>
  </si>
  <si>
    <t xml:space="preserve">     城镇土地使用税</t>
  </si>
  <si>
    <t>十、城乡社区支出</t>
  </si>
  <si>
    <t xml:space="preserve">     土地增值税</t>
  </si>
  <si>
    <t>十一、农林水支出</t>
  </si>
  <si>
    <t xml:space="preserve">     车船税</t>
  </si>
  <si>
    <t>十二、交通运输支出</t>
  </si>
  <si>
    <t xml:space="preserve">     契税</t>
  </si>
  <si>
    <t>十三、资源勘探工业信息等支出</t>
  </si>
  <si>
    <t xml:space="preserve">     耕地占用税</t>
  </si>
  <si>
    <t>十四、商业服务业等支出</t>
  </si>
  <si>
    <t xml:space="preserve">     环境保护税</t>
  </si>
  <si>
    <t>十五、自然资源海洋气象等支出</t>
  </si>
  <si>
    <t xml:space="preserve">     其他税收收入</t>
  </si>
  <si>
    <t>十六、住房保障支出</t>
  </si>
  <si>
    <t>二、非税收入</t>
  </si>
  <si>
    <t>十七、粮油物资储备支出</t>
  </si>
  <si>
    <t xml:space="preserve">     专项收入</t>
  </si>
  <si>
    <t>十八、灾害防治及应急管理支出</t>
  </si>
  <si>
    <t xml:space="preserve">     行政性收费收入</t>
  </si>
  <si>
    <t>十九、预备费</t>
  </si>
  <si>
    <t xml:space="preserve">     罚没收入</t>
  </si>
  <si>
    <t>二十、其他支出</t>
  </si>
  <si>
    <t xml:space="preserve">     国有资本经营收入</t>
  </si>
  <si>
    <t xml:space="preserve">     国有资源有偿使用收入</t>
  </si>
  <si>
    <t xml:space="preserve">     政府性住房基金收入</t>
  </si>
  <si>
    <t xml:space="preserve">     其他收入</t>
  </si>
  <si>
    <t>三、财政总收入</t>
  </si>
  <si>
    <t>四、一般公共预算收入</t>
  </si>
  <si>
    <t>五、预计上级财力性补助收入（含省与县收入划分改革体制基数）</t>
  </si>
  <si>
    <t>本级支出小计</t>
  </si>
  <si>
    <t>六、一般公共预算可用财力小计</t>
  </si>
  <si>
    <t>七、预计上级专项及转移支付收入</t>
  </si>
  <si>
    <t>八、预计上级新增债券（额度）</t>
  </si>
  <si>
    <t>九、预计上年结余结转</t>
  </si>
  <si>
    <t>十、动用预算稳定调节基金</t>
  </si>
  <si>
    <t>收入合计</t>
  </si>
  <si>
    <t>支出合计</t>
  </si>
  <si>
    <t>单位：万元</t>
  </si>
  <si>
    <t>预算数</t>
  </si>
  <si>
    <t>项目</t>
  </si>
  <si>
    <t>一、农网还贷资金收入</t>
  </si>
  <si>
    <t>一、文化旅游体育与传媒支出</t>
  </si>
  <si>
    <t>二、海南省高等级公路车辆通行附加费收入</t>
  </si>
  <si>
    <t xml:space="preserve">   国家电影事业发展专项资金安排的支出</t>
  </si>
  <si>
    <t>三、港口建设费收入</t>
  </si>
  <si>
    <t xml:space="preserve">   旅游发展基金支出</t>
  </si>
  <si>
    <t>四、国家电影事业发展专项资金收入</t>
  </si>
  <si>
    <t xml:space="preserve">   国家电影事业发展专项资金对应专项债务收入安排的支出</t>
  </si>
  <si>
    <t>五、国有土地收益基金收入</t>
  </si>
  <si>
    <t>六、农业土地开发资金收入</t>
  </si>
  <si>
    <t xml:space="preserve">    大中型水库移民后期扶持基金支出</t>
  </si>
  <si>
    <t>七、国有土地使用权出让收入</t>
  </si>
  <si>
    <t xml:space="preserve">    小型水库移民扶助基金安排的支出</t>
  </si>
  <si>
    <t>八、大中型水库库区基金收入</t>
  </si>
  <si>
    <t xml:space="preserve">    小型水库移民扶助基金对应专项债务收入安排的支出</t>
  </si>
  <si>
    <t>九、彩票公益金收入</t>
  </si>
  <si>
    <t>十、城市基础设施配套费收入</t>
  </si>
  <si>
    <t xml:space="preserve">    可再生能源电价附加收入安排的支出</t>
  </si>
  <si>
    <t>十一、小型水库移民扶助基金收入</t>
  </si>
  <si>
    <t xml:space="preserve">    废弃电器电子产品处理基金支出</t>
  </si>
  <si>
    <t>十二、国家重大水利工程建设基金收入</t>
  </si>
  <si>
    <t>十三、车辆通行费</t>
  </si>
  <si>
    <t>十四、污水处理费收入</t>
  </si>
  <si>
    <t>十五、彩票发行机构和彩票销售机构的业务费用</t>
  </si>
  <si>
    <t xml:space="preserve">    农业土地开发资金安排的支出</t>
  </si>
  <si>
    <t>十六、其他政府性基金收入</t>
  </si>
  <si>
    <t xml:space="preserve">    城市基础设施配套费安排的支出</t>
  </si>
  <si>
    <t>十七、专项债券对应项目专项收入</t>
  </si>
  <si>
    <t xml:space="preserve">    污水处理费收入安排的支出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</si>
  <si>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</si>
  <si>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</si>
  <si>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</si>
  <si>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</si>
  <si>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 xml:space="preserve">    国有土地使用权出让收入对应专项债务收入安排的支出</t>
  </si>
  <si>
    <t xml:space="preserve">    大中型水库库区基金安排的支出</t>
  </si>
  <si>
    <t xml:space="preserve">    三峡水库库区基金支出</t>
  </si>
  <si>
    <t xml:space="preserve">    国家重大水利工程建设基金安排的支出</t>
  </si>
  <si>
    <t xml:space="preserve">    大中型水库库区基金对应专项债务收入安排的支出</t>
  </si>
  <si>
    <t xml:space="preserve">    国家重大水利工程建设基金对应专项债务收入安排的支出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</si>
  <si>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</si>
  <si>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</si>
  <si>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</si>
  <si>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</si>
  <si>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</si>
  <si>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</si>
  <si>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</si>
  <si>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</si>
  <si>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</si>
  <si>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</si>
  <si>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 xml:space="preserve">    农网还贷资金支出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</si>
  <si>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</si>
  <si>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</si>
  <si>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</si>
  <si>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</si>
  <si>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</si>
  <si>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</si>
  <si>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</si>
  <si>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</si>
  <si>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</si>
  <si>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</si>
  <si>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</si>
  <si>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</si>
  <si>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</si>
  <si>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</si>
  <si>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</si>
  <si>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</si>
  <si>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 xml:space="preserve"> 地方政府专项债务还本支出</t>
  </si>
  <si>
    <t xml:space="preserve">  地方政府专项债务收入</t>
  </si>
  <si>
    <t xml:space="preserve"> 地方政府专项债务转贷支出</t>
  </si>
  <si>
    <t xml:space="preserve">  地方政府专项债务转贷收入</t>
  </si>
  <si>
    <t>收入总计</t>
  </si>
  <si>
    <t>支出总计</t>
  </si>
  <si>
    <t>项        目</t>
  </si>
  <si>
    <t>合计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</si>
  <si>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</si>
  <si>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</si>
  <si>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</si>
  <si>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</si>
  <si>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</si>
  <si>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</si>
  <si>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</si>
  <si>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</si>
  <si>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</si>
  <si>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</si>
  <si>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</si>
  <si>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</si>
  <si>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</si>
  <si>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7.全国统筹调剂资金收入（省级专用）</t>
  </si>
  <si>
    <t xml:space="preserve">         8.全国统筹调剂资金收入（中央专用)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</si>
  <si>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</si>
  <si>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</si>
  <si>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</si>
  <si>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</si>
  <si>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4.全国统筹调剂资金支出（中央专用）</t>
  </si>
  <si>
    <t xml:space="preserve">         5.全国统筹调剂资金支出（省级专用）</t>
  </si>
  <si>
    <t>三、本年收支结余</t>
  </si>
  <si>
    <t>四、年末滚存结余</t>
  </si>
  <si>
    <t>企业职工基本
养老保险基金</t>
    <phoneticPr fontId="3" type="noConversion"/>
  </si>
  <si>
    <t>科目编码</t>
  </si>
  <si>
    <t>二、股利、股息收入</t>
  </si>
  <si>
    <t>三、产权转让收入</t>
  </si>
  <si>
    <t>四、清算收入</t>
  </si>
  <si>
    <t>五、其他国有资本经营预算收入</t>
  </si>
  <si>
    <t>一、利润收入</t>
    <phoneticPr fontId="3" type="noConversion"/>
  </si>
  <si>
    <t>单位：万元</t>
    <phoneticPr fontId="3" type="noConversion"/>
  </si>
  <si>
    <t>小计</t>
    <phoneticPr fontId="3" type="noConversion"/>
  </si>
  <si>
    <t>资本性支出</t>
    <phoneticPr fontId="3" type="noConversion"/>
  </si>
  <si>
    <t>费用性支出</t>
    <phoneticPr fontId="3" type="noConversion"/>
  </si>
  <si>
    <t>其他支出</t>
    <phoneticPr fontId="3" type="noConversion"/>
  </si>
  <si>
    <t>合计</t>
    <phoneticPr fontId="3" type="noConversion"/>
  </si>
  <si>
    <t>科目编码</t>
    <phoneticPr fontId="3" type="noConversion"/>
  </si>
  <si>
    <t>收入</t>
    <phoneticPr fontId="3" type="noConversion"/>
  </si>
  <si>
    <t>支出</t>
    <phoneticPr fontId="3" type="noConversion"/>
  </si>
  <si>
    <t>预算数</t>
    <phoneticPr fontId="3" type="noConversion"/>
  </si>
  <si>
    <t>科目</t>
    <phoneticPr fontId="3" type="noConversion"/>
  </si>
  <si>
    <t>一、社会保障和就业支出</t>
    <phoneticPr fontId="3" type="noConversion"/>
  </si>
  <si>
    <t>二、国有资本经营预算支出</t>
    <phoneticPr fontId="3" type="noConversion"/>
  </si>
  <si>
    <t xml:space="preserve">  补充全国社会保障基金</t>
    <phoneticPr fontId="3" type="noConversion"/>
  </si>
  <si>
    <t xml:space="preserve">  解决历史遗留问题及改革成本支出</t>
    <phoneticPr fontId="3" type="noConversion"/>
  </si>
  <si>
    <t>二十一、债务付息等支出</t>
    <phoneticPr fontId="16" type="noConversion"/>
  </si>
  <si>
    <t>二十二、动用预算稳定调节基金支出</t>
    <phoneticPr fontId="16" type="noConversion"/>
  </si>
  <si>
    <t>另：转移性支出</t>
    <phoneticPr fontId="16" type="noConversion"/>
  </si>
  <si>
    <t xml:space="preserve">      厂办大集体改革支出</t>
    <phoneticPr fontId="3" type="noConversion"/>
  </si>
  <si>
    <t xml:space="preserve">      国有资本经营预算补充社保基金支出</t>
    <phoneticPr fontId="3" type="noConversion"/>
  </si>
  <si>
    <t xml:space="preserve">      "三供一业"移交补助支出</t>
    <phoneticPr fontId="3" type="noConversion"/>
  </si>
  <si>
    <t xml:space="preserve">      国有企业办职教幼教补助支出</t>
    <phoneticPr fontId="3" type="noConversion"/>
  </si>
  <si>
    <t xml:space="preserve">      国有企业办公共服务机构移交补助支</t>
    <phoneticPr fontId="3" type="noConversion"/>
  </si>
  <si>
    <t xml:space="preserve">      国有企业退休人员社会化管理补助支</t>
    <phoneticPr fontId="3" type="noConversion"/>
  </si>
  <si>
    <t xml:space="preserve">      国有企业棚户区改造支出</t>
    <phoneticPr fontId="3" type="noConversion"/>
  </si>
  <si>
    <t xml:space="preserve">      国有企业改革成本支出</t>
    <phoneticPr fontId="3" type="noConversion"/>
  </si>
  <si>
    <t xml:space="preserve">      离休干部医药费补助支出</t>
    <phoneticPr fontId="3" type="noConversion"/>
  </si>
  <si>
    <t xml:space="preserve">      金融企业改革性支出</t>
    <phoneticPr fontId="3" type="noConversion"/>
  </si>
  <si>
    <t xml:space="preserve">      其他解决历史遗留问题及改革成本支</t>
    <phoneticPr fontId="3" type="noConversion"/>
  </si>
  <si>
    <t xml:space="preserve">  国有企业资本金注入</t>
    <phoneticPr fontId="3" type="noConversion"/>
  </si>
  <si>
    <t xml:space="preserve">      国有经济结构调整支出</t>
    <phoneticPr fontId="3" type="noConversion"/>
  </si>
  <si>
    <t xml:space="preserve">      公益性设施投资支出</t>
    <phoneticPr fontId="3" type="noConversion"/>
  </si>
  <si>
    <t xml:space="preserve">      前瞻性战略性产业发展支出</t>
    <phoneticPr fontId="3" type="noConversion"/>
  </si>
  <si>
    <t xml:space="preserve">      生态环境保护支出</t>
    <phoneticPr fontId="3" type="noConversion"/>
  </si>
  <si>
    <t xml:space="preserve">      支持科技进步支出</t>
    <phoneticPr fontId="3" type="noConversion"/>
  </si>
  <si>
    <t xml:space="preserve">      保障国家经济安全支出</t>
    <phoneticPr fontId="3" type="noConversion"/>
  </si>
  <si>
    <t xml:space="preserve">      金融企业资本性支出</t>
    <phoneticPr fontId="3" type="noConversion"/>
  </si>
  <si>
    <t xml:space="preserve">      其他国有企业资本金注入</t>
    <phoneticPr fontId="3" type="noConversion"/>
  </si>
  <si>
    <t xml:space="preserve">  国有企业政策性补贴</t>
    <phoneticPr fontId="3" type="noConversion"/>
  </si>
  <si>
    <t xml:space="preserve">      国有企业政策性补贴</t>
    <phoneticPr fontId="3" type="noConversion"/>
  </si>
  <si>
    <t xml:space="preserve">  其他国有资本经营预算支出</t>
    <phoneticPr fontId="3" type="noConversion"/>
  </si>
  <si>
    <t xml:space="preserve">      其他国有资本经营预算支出</t>
    <phoneticPr fontId="3" type="noConversion"/>
  </si>
  <si>
    <t xml:space="preserve">      石油石化企业利润收入</t>
    <phoneticPr fontId="3" type="noConversion"/>
  </si>
  <si>
    <t xml:space="preserve">      电力企业利润收入</t>
    <phoneticPr fontId="3" type="noConversion"/>
  </si>
  <si>
    <t xml:space="preserve">      煤炭企业利润收入</t>
    <phoneticPr fontId="3" type="noConversion"/>
  </si>
  <si>
    <t xml:space="preserve">      有色冶金采掘企业利润收入</t>
    <phoneticPr fontId="3" type="noConversion"/>
  </si>
  <si>
    <t xml:space="preserve">      钢铁企业利润收入</t>
    <phoneticPr fontId="3" type="noConversion"/>
  </si>
  <si>
    <t xml:space="preserve">      化工企业利润收入</t>
    <phoneticPr fontId="3" type="noConversion"/>
  </si>
  <si>
    <t xml:space="preserve">      运输企业利润收入</t>
    <phoneticPr fontId="3" type="noConversion"/>
  </si>
  <si>
    <t xml:space="preserve">      电子企业利润收入</t>
    <phoneticPr fontId="3" type="noConversion"/>
  </si>
  <si>
    <t xml:space="preserve">      机械企业利润收入</t>
    <phoneticPr fontId="3" type="noConversion"/>
  </si>
  <si>
    <t xml:space="preserve">      投资服务企业利润收入</t>
    <phoneticPr fontId="3" type="noConversion"/>
  </si>
  <si>
    <t xml:space="preserve">      纺织轻工企业利润收入</t>
    <phoneticPr fontId="3" type="noConversion"/>
  </si>
  <si>
    <t xml:space="preserve">      贸易企业利润收入</t>
    <phoneticPr fontId="3" type="noConversion"/>
  </si>
  <si>
    <t xml:space="preserve">      建筑施工企业利润收入</t>
    <phoneticPr fontId="3" type="noConversion"/>
  </si>
  <si>
    <t xml:space="preserve">      房地产企业利润收入</t>
    <phoneticPr fontId="3" type="noConversion"/>
  </si>
  <si>
    <t xml:space="preserve">      建材企业利润收入</t>
    <phoneticPr fontId="3" type="noConversion"/>
  </si>
  <si>
    <t xml:space="preserve">      境外企业利润收入</t>
    <phoneticPr fontId="3" type="noConversion"/>
  </si>
  <si>
    <t xml:space="preserve">      对外合作企业利润收入</t>
    <phoneticPr fontId="3" type="noConversion"/>
  </si>
  <si>
    <t xml:space="preserve">      医药企业利润收入</t>
    <phoneticPr fontId="3" type="noConversion"/>
  </si>
  <si>
    <t xml:space="preserve">      农林牧渔企业利润收入</t>
    <phoneticPr fontId="3" type="noConversion"/>
  </si>
  <si>
    <t xml:space="preserve">      邮政企业利润收入</t>
    <phoneticPr fontId="3" type="noConversion"/>
  </si>
  <si>
    <t xml:space="preserve">      军工企业利润收入</t>
    <phoneticPr fontId="3" type="noConversion"/>
  </si>
  <si>
    <t xml:space="preserve">      转制科研院所利润收入</t>
    <phoneticPr fontId="3" type="noConversion"/>
  </si>
  <si>
    <t xml:space="preserve">      地质勘查企业利润收入</t>
    <phoneticPr fontId="3" type="noConversion"/>
  </si>
  <si>
    <t xml:space="preserve">      卫生体育福利企业利润收入</t>
    <phoneticPr fontId="3" type="noConversion"/>
  </si>
  <si>
    <t xml:space="preserve">      教育文化广播企业利润收入</t>
    <phoneticPr fontId="3" type="noConversion"/>
  </si>
  <si>
    <t xml:space="preserve">      科学研究企业利润收入</t>
    <phoneticPr fontId="3" type="noConversion"/>
  </si>
  <si>
    <t xml:space="preserve">      机关社团所属企业利润收入</t>
    <phoneticPr fontId="3" type="noConversion"/>
  </si>
  <si>
    <t xml:space="preserve">      金融企业利润收入(国资预算)</t>
    <phoneticPr fontId="3" type="noConversion"/>
  </si>
  <si>
    <t xml:space="preserve">      其他国有资本经营预算企业利润收入</t>
    <phoneticPr fontId="3" type="noConversion"/>
  </si>
  <si>
    <t xml:space="preserve">      国有控股公司股利、股息收入</t>
    <phoneticPr fontId="3" type="noConversion"/>
  </si>
  <si>
    <t xml:space="preserve">      国有参股公司股利、股息收</t>
    <phoneticPr fontId="3" type="noConversion"/>
  </si>
  <si>
    <t xml:space="preserve">      金融企业股利、股息收入(国资预算)</t>
    <phoneticPr fontId="3" type="noConversion"/>
  </si>
  <si>
    <t xml:space="preserve">      其他国有资本经营预算企业股利、股息收入</t>
    <phoneticPr fontId="3" type="noConversion"/>
  </si>
  <si>
    <t xml:space="preserve">      国有股减持收入</t>
    <phoneticPr fontId="3" type="noConversion"/>
  </si>
  <si>
    <t xml:space="preserve">      国有股权、股份转让收入</t>
    <phoneticPr fontId="3" type="noConversion"/>
  </si>
  <si>
    <t xml:space="preserve">      国有独资企业产权转让收入</t>
    <phoneticPr fontId="3" type="noConversion"/>
  </si>
  <si>
    <t xml:space="preserve">      金融企业产权转让收入</t>
    <phoneticPr fontId="3" type="noConversion"/>
  </si>
  <si>
    <t xml:space="preserve">      其他国有资本经营预算企业产权转让收入</t>
    <phoneticPr fontId="3" type="noConversion"/>
  </si>
  <si>
    <t xml:space="preserve">      国有股权、股份清算收入</t>
    <phoneticPr fontId="3" type="noConversion"/>
  </si>
  <si>
    <t xml:space="preserve">      国有独资企业清算收入</t>
    <phoneticPr fontId="3" type="noConversion"/>
  </si>
  <si>
    <t xml:space="preserve">      其他国有资本经营预算企业清算收入</t>
    <phoneticPr fontId="3" type="noConversion"/>
  </si>
  <si>
    <t>湖口县二0二四年政府性基金预算收支安排情况表</t>
    <phoneticPr fontId="3" type="noConversion"/>
  </si>
  <si>
    <t>湖口县二0二四年国有资本经营预算收支安排情况表</t>
    <phoneticPr fontId="3" type="noConversion"/>
  </si>
  <si>
    <t>附件四</t>
    <phoneticPr fontId="3" type="noConversion"/>
  </si>
  <si>
    <t xml:space="preserve">  </t>
    <phoneticPr fontId="3" type="noConversion"/>
  </si>
  <si>
    <t>二、节能环保支出</t>
    <phoneticPr fontId="16" type="noConversion"/>
  </si>
  <si>
    <t>三、城乡社区支出</t>
    <phoneticPr fontId="16" type="noConversion"/>
  </si>
  <si>
    <t>四、农林水支出</t>
    <phoneticPr fontId="16" type="noConversion"/>
  </si>
  <si>
    <t>五、交通运输支出</t>
    <phoneticPr fontId="16" type="noConversion"/>
  </si>
  <si>
    <t>六、资源勘探信息等支出</t>
    <phoneticPr fontId="16" type="noConversion"/>
  </si>
  <si>
    <t>七、其他支出</t>
    <phoneticPr fontId="16" type="noConversion"/>
  </si>
  <si>
    <t>八、债务付息支出</t>
    <phoneticPr fontId="16" type="noConversion"/>
  </si>
  <si>
    <t>九、债务发行费用支出</t>
    <phoneticPr fontId="16" type="noConversion"/>
  </si>
  <si>
    <t>十、抗疫特别国债支出</t>
    <phoneticPr fontId="16" type="noConversion"/>
  </si>
  <si>
    <t xml:space="preserve">    国有土地收益基金安排的支出</t>
    <phoneticPr fontId="3" type="noConversion"/>
  </si>
  <si>
    <t xml:space="preserve">    国有土地使用权出让收入安排的支出</t>
    <phoneticPr fontId="3" type="noConversion"/>
  </si>
  <si>
    <t xml:space="preserve">单位：万元    </t>
  </si>
  <si>
    <t>完成数</t>
  </si>
  <si>
    <t>上年同期数</t>
  </si>
  <si>
    <t>增减额</t>
  </si>
  <si>
    <t>增减%</t>
  </si>
  <si>
    <t>一般公共服务</t>
  </si>
  <si>
    <t xml:space="preserve">      增值税</t>
  </si>
  <si>
    <t>国防</t>
  </si>
  <si>
    <t>公共安全</t>
  </si>
  <si>
    <t xml:space="preserve">      企业所得税</t>
  </si>
  <si>
    <t>教育</t>
  </si>
  <si>
    <t xml:space="preserve">      个人所得税</t>
  </si>
  <si>
    <t>科学技术</t>
  </si>
  <si>
    <t xml:space="preserve">      资源税</t>
  </si>
  <si>
    <t>文化体育与传媒</t>
  </si>
  <si>
    <t xml:space="preserve">      城市维护建设税</t>
  </si>
  <si>
    <t>社会保障和就业</t>
  </si>
  <si>
    <t xml:space="preserve">      房产税</t>
  </si>
  <si>
    <t>卫生健康</t>
  </si>
  <si>
    <t xml:space="preserve">      印花税</t>
  </si>
  <si>
    <t>节能环保</t>
  </si>
  <si>
    <t xml:space="preserve">      城镇土地使用税</t>
  </si>
  <si>
    <t>城乡社区事务</t>
  </si>
  <si>
    <t xml:space="preserve">      土地增值税</t>
  </si>
  <si>
    <t>农林水事务</t>
  </si>
  <si>
    <t xml:space="preserve">      车船使用税</t>
  </si>
  <si>
    <t>交通运输</t>
  </si>
  <si>
    <t xml:space="preserve">      耕地占用税</t>
  </si>
  <si>
    <t>资源勘探电力信息等事务</t>
  </si>
  <si>
    <t xml:space="preserve">      契税</t>
  </si>
  <si>
    <t>商业服务业等事务</t>
  </si>
  <si>
    <t xml:space="preserve">      环保税</t>
  </si>
  <si>
    <t>金融支出</t>
  </si>
  <si>
    <t xml:space="preserve">      其他税收</t>
  </si>
  <si>
    <t>自然资源海洋气象等事务</t>
  </si>
  <si>
    <t>住房保障支出</t>
  </si>
  <si>
    <t xml:space="preserve">      专项收入</t>
  </si>
  <si>
    <t>粮油物资储备事务</t>
  </si>
  <si>
    <t xml:space="preserve">      行政性收费收入</t>
  </si>
  <si>
    <t>灾害防治及应急管理支出</t>
  </si>
  <si>
    <t xml:space="preserve">      罚没收入</t>
  </si>
  <si>
    <t>其他支出</t>
  </si>
  <si>
    <t xml:space="preserve">      国有资本经营收入</t>
  </si>
  <si>
    <t>债务付息支出</t>
  </si>
  <si>
    <t xml:space="preserve">      国有资源有偿使用收入</t>
  </si>
  <si>
    <t>债务发行费用支出</t>
  </si>
  <si>
    <t xml:space="preserve">      政府住房基金收入</t>
  </si>
  <si>
    <t xml:space="preserve">      其他收入</t>
  </si>
  <si>
    <t>地方财政收入小计</t>
  </si>
  <si>
    <t>三、上划中央“三税”</t>
  </si>
  <si>
    <t xml:space="preserve">      消费税</t>
  </si>
  <si>
    <t>四、入中央库所得税收入</t>
  </si>
  <si>
    <t>五、上划省级税收收入</t>
  </si>
  <si>
    <t>上划收入小计</t>
  </si>
  <si>
    <t>财政总收入</t>
  </si>
  <si>
    <t>合   计</t>
  </si>
  <si>
    <t>备注：汇总数如有偏差，为小数进位自动取数原因。</t>
  </si>
  <si>
    <t>一、文化体育与传媒支出</t>
  </si>
  <si>
    <t>二、社会保障和就业支出</t>
  </si>
  <si>
    <t>三、节能环保支出</t>
  </si>
  <si>
    <t>四、旅游发展基金收入</t>
  </si>
  <si>
    <t>四、城乡社区支出</t>
  </si>
  <si>
    <t>五、新型墙体材料专项基金收入</t>
  </si>
  <si>
    <t>五、农林水支出</t>
  </si>
  <si>
    <t>六、国家电影事业发展专项资金收入</t>
  </si>
  <si>
    <t>六、交通运输支出</t>
  </si>
  <si>
    <t>七、城市公用事业附加收入</t>
  </si>
  <si>
    <t>七、资源勘探信息等支出</t>
  </si>
  <si>
    <t>八、国有土地收益基金收入</t>
  </si>
  <si>
    <t>八、商业服务业等支出</t>
  </si>
  <si>
    <t>九、农业土地开发资金收入</t>
  </si>
  <si>
    <t>九、其他支出</t>
  </si>
  <si>
    <t>十、国有土地使用权出让收入</t>
  </si>
  <si>
    <t>十、债务付息支出</t>
  </si>
  <si>
    <t>十一、大中型水库库区基金收入</t>
  </si>
  <si>
    <t>十一、债务发行费用支出</t>
  </si>
  <si>
    <t>十二、彩票公益金收入</t>
  </si>
  <si>
    <t>十三、城市基础设施配套费收入</t>
  </si>
  <si>
    <t>十四、小型水库移民扶助基金收入</t>
  </si>
  <si>
    <t>十五、国家重大水利工程建设基金收入</t>
  </si>
  <si>
    <t>十六、车辆通行费</t>
  </si>
  <si>
    <t>十七、污水处理费收入</t>
  </si>
  <si>
    <t>十八、彩票发行机构和彩票销售机构的业务费用</t>
  </si>
  <si>
    <t>十九、其他政府性基金收入</t>
  </si>
  <si>
    <t>企业职工基本
养老保险基金</t>
  </si>
  <si>
    <t xml:space="preserve">    其中：1.社会保险费收入</t>
  </si>
  <si>
    <t xml:space="preserve">          2.财政补贴收入</t>
  </si>
  <si>
    <t xml:space="preserve">    其中：1.社会保险待遇支出</t>
  </si>
  <si>
    <t>湖口县二0二三年一般公共预算收支执行情况表</t>
    <phoneticPr fontId="3" type="noConversion"/>
  </si>
  <si>
    <t>湖口县二0二三年政府性基金预算收支执行情况表</t>
    <phoneticPr fontId="3" type="noConversion"/>
  </si>
  <si>
    <t>收入</t>
  </si>
  <si>
    <t>支出</t>
  </si>
  <si>
    <t>附件五</t>
    <phoneticPr fontId="3" type="noConversion"/>
  </si>
  <si>
    <t>附件六</t>
    <phoneticPr fontId="3" type="noConversion"/>
  </si>
  <si>
    <t>附件七</t>
    <phoneticPr fontId="3" type="noConversion"/>
  </si>
  <si>
    <t>湖口县二0二三年社会保险基金预算收支执行情况表</t>
    <phoneticPr fontId="3" type="noConversion"/>
  </si>
  <si>
    <t>湖口县二0二四年社会保险基金预算收支安排情况表</t>
    <phoneticPr fontId="3" type="noConversion"/>
  </si>
  <si>
    <t>湖口县二0二四年一般公共预算收支安排情况表</t>
    <phoneticPr fontId="3" type="noConversion"/>
  </si>
  <si>
    <t>附件一</t>
    <phoneticPr fontId="3" type="noConversion"/>
  </si>
  <si>
    <t>附件二</t>
    <phoneticPr fontId="3" type="noConversion"/>
  </si>
  <si>
    <t>附件三</t>
    <phoneticPr fontId="3" type="noConversion"/>
  </si>
  <si>
    <t xml:space="preserve">          3.利息收入</t>
    <phoneticPr fontId="3" type="noConversion"/>
  </si>
  <si>
    <t xml:space="preserve">          4.其他收入</t>
    <phoneticPr fontId="3" type="noConversion"/>
  </si>
  <si>
    <t xml:space="preserve">          2.其他支出</t>
    <phoneticPr fontId="3" type="noConversion"/>
  </si>
  <si>
    <t>备注：汇总数如有偏差，为小数进位自动取数原因。</t>
    <phoneticPr fontId="3" type="noConversion"/>
  </si>
  <si>
    <t>备注：汇总数如有偏差，为小数进位自动取数原因。</t>
    <phoneticPr fontId="3" type="noConversion"/>
  </si>
  <si>
    <t>合 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</si>
</sst>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_);[Red]\(0\)"/>
    <numFmt numFmtId="178" formatCode="0_ "/>
    <numFmt numFmtId="179" formatCode="#,##0_ ;\-#,##0;"/>
    <numFmt numFmtId="180" formatCode="0.0_ "/>
    <numFmt numFmtId="181" formatCode="#,##0_ ;\-#,##0;;"/>
  </numFmts>
  <fonts count="24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22"/>
      <name val="黑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4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sz val="12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20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8">
    <xf numFmtId="0" fontId="0" fillId="0" borderId="0"/>
    <xf numFmtId="0" fontId="2" fillId="0" borderId="0"/>
    <xf numFmtId="0" fontId="6" fillId="0" borderId="0">
      <alignment vertical="center"/>
    </xf>
    <xf numFmtId="0" fontId="11" fillId="0" borderId="0"/>
    <xf numFmtId="0" fontId="6" fillId="0" borderId="0">
      <alignment vertical="center"/>
    </xf>
    <xf numFmtId="0" fontId="11" fillId="0" borderId="0"/>
    <xf numFmtId="0" fontId="6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18" fillId="0" borderId="0"/>
    <xf numFmtId="0" fontId="18" fillId="0" borderId="0"/>
  </cellStyleXfs>
  <cellXfs count="233">
    <xf numFmtId="0" fontId="0" fillId="0" borderId="0" xfId="0"/>
    <xf numFmtId="49" fontId="12" fillId="2" borderId="0" xfId="7" applyNumberFormat="1" applyFont="1" applyFill="1"/>
    <xf numFmtId="49" fontId="7" fillId="2" borderId="3" xfId="7" applyNumberFormat="1" applyFont="1" applyFill="1" applyBorder="1" applyAlignment="1">
      <alignment vertical="center"/>
    </xf>
    <xf numFmtId="49" fontId="7" fillId="2" borderId="4" xfId="7" applyNumberFormat="1" applyFont="1" applyFill="1" applyBorder="1" applyAlignment="1">
      <alignment vertical="center"/>
    </xf>
    <xf numFmtId="49" fontId="12" fillId="2" borderId="4" xfId="7" applyNumberFormat="1" applyFont="1" applyFill="1" applyBorder="1"/>
    <xf numFmtId="49" fontId="7" fillId="2" borderId="3" xfId="7" applyNumberFormat="1" applyFont="1" applyFill="1" applyBorder="1" applyAlignment="1">
      <alignment horizontal="right" vertical="center"/>
    </xf>
    <xf numFmtId="49" fontId="14" fillId="2" borderId="5" xfId="7" applyNumberFormat="1" applyFont="1" applyFill="1" applyBorder="1" applyAlignment="1">
      <alignment horizontal="center" vertical="center"/>
    </xf>
    <xf numFmtId="0" fontId="13" fillId="2" borderId="0" xfId="7" applyFont="1" applyFill="1" applyAlignment="1">
      <alignment vertical="center"/>
    </xf>
    <xf numFmtId="0" fontId="12" fillId="2" borderId="0" xfId="7" applyFont="1" applyFill="1"/>
    <xf numFmtId="0" fontId="13" fillId="2" borderId="0" xfId="7" applyFont="1" applyFill="1" applyAlignment="1">
      <alignment horizontal="right" vertical="center"/>
    </xf>
    <xf numFmtId="0" fontId="12" fillId="0" borderId="0" xfId="7" applyFont="1"/>
    <xf numFmtId="176" fontId="4" fillId="0" borderId="0" xfId="1" applyNumberFormat="1" applyFont="1" applyAlignment="1">
      <alignment vertical="center"/>
    </xf>
    <xf numFmtId="0" fontId="5" fillId="0" borderId="0" xfId="1" applyFont="1"/>
    <xf numFmtId="0" fontId="9" fillId="0" borderId="0" xfId="1" applyFont="1"/>
    <xf numFmtId="177" fontId="5" fillId="0" borderId="0" xfId="1" applyNumberFormat="1" applyFont="1"/>
    <xf numFmtId="0" fontId="6" fillId="0" borderId="0" xfId="1" applyFont="1"/>
    <xf numFmtId="0" fontId="2" fillId="0" borderId="0" xfId="1" applyAlignment="1">
      <alignment vertical="center"/>
    </xf>
    <xf numFmtId="0" fontId="10" fillId="0" borderId="0" xfId="12" applyFont="1" applyAlignment="1">
      <alignment vertical="center"/>
    </xf>
    <xf numFmtId="0" fontId="12" fillId="0" borderId="0" xfId="12" applyFont="1" applyAlignment="1">
      <alignment vertical="center"/>
    </xf>
    <xf numFmtId="0" fontId="5" fillId="0" borderId="0" xfId="12" applyFont="1"/>
    <xf numFmtId="0" fontId="5" fillId="2" borderId="0" xfId="12" applyFont="1" applyFill="1"/>
    <xf numFmtId="0" fontId="12" fillId="0" borderId="0" xfId="12" applyFont="1"/>
    <xf numFmtId="0" fontId="12" fillId="2" borderId="0" xfId="12" applyFont="1" applyFill="1"/>
    <xf numFmtId="49" fontId="7" fillId="2" borderId="12" xfId="7" applyNumberFormat="1" applyFont="1" applyFill="1" applyBorder="1" applyAlignment="1">
      <alignment horizontal="left" vertical="center"/>
    </xf>
    <xf numFmtId="49" fontId="7" fillId="2" borderId="12" xfId="7" applyNumberFormat="1" applyFont="1" applyFill="1" applyBorder="1" applyAlignment="1">
      <alignment vertical="center"/>
    </xf>
    <xf numFmtId="49" fontId="14" fillId="2" borderId="13" xfId="7" applyNumberFormat="1" applyFont="1" applyFill="1" applyBorder="1" applyAlignment="1">
      <alignment horizontal="center" vertical="center" wrapText="1"/>
    </xf>
    <xf numFmtId="49" fontId="14" fillId="2" borderId="7" xfId="7" applyNumberFormat="1" applyFont="1" applyFill="1" applyBorder="1" applyAlignment="1">
      <alignment horizontal="center" vertical="center" wrapText="1"/>
    </xf>
    <xf numFmtId="49" fontId="14" fillId="2" borderId="14" xfId="7" applyNumberFormat="1" applyFont="1" applyFill="1" applyBorder="1" applyAlignment="1">
      <alignment horizontal="center" vertical="center" wrapText="1"/>
    </xf>
    <xf numFmtId="49" fontId="14" fillId="2" borderId="15" xfId="7" applyNumberFormat="1" applyFont="1" applyFill="1" applyBorder="1" applyAlignment="1">
      <alignment horizontal="center" vertical="center" wrapText="1"/>
    </xf>
    <xf numFmtId="179" fontId="7" fillId="0" borderId="6" xfId="7" applyNumberFormat="1" applyFont="1" applyBorder="1" applyAlignment="1">
      <alignment horizontal="right" vertical="center"/>
    </xf>
    <xf numFmtId="177" fontId="8" fillId="0" borderId="6" xfId="1" applyNumberFormat="1" applyFont="1" applyBorder="1" applyAlignment="1">
      <alignment horizontal="center" vertical="center" wrapText="1"/>
    </xf>
    <xf numFmtId="177" fontId="8" fillId="0" borderId="6" xfId="1" applyNumberFormat="1" applyFont="1" applyBorder="1" applyAlignment="1">
      <alignment horizontal="right" vertical="center"/>
    </xf>
    <xf numFmtId="0" fontId="8" fillId="0" borderId="18" xfId="4" applyFont="1" applyBorder="1" applyAlignment="1">
      <alignment horizontal="center" vertical="center"/>
    </xf>
    <xf numFmtId="0" fontId="8" fillId="2" borderId="18" xfId="4" applyFont="1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178" fontId="0" fillId="0" borderId="0" xfId="15" applyNumberFormat="1" applyFont="1" applyAlignment="1">
      <alignment vertical="center"/>
    </xf>
    <xf numFmtId="0" fontId="2" fillId="0" borderId="0" xfId="14" applyFont="1" applyAlignment="1">
      <alignment vertical="center"/>
    </xf>
    <xf numFmtId="0" fontId="8" fillId="0" borderId="18" xfId="15" applyFont="1" applyBorder="1" applyAlignment="1">
      <alignment horizontal="center" vertical="center" wrapText="1"/>
    </xf>
    <xf numFmtId="177" fontId="8" fillId="0" borderId="18" xfId="15" applyNumberFormat="1" applyFont="1" applyBorder="1" applyAlignment="1">
      <alignment horizontal="center" vertical="center" wrapText="1"/>
    </xf>
    <xf numFmtId="178" fontId="8" fillId="0" borderId="18" xfId="15" applyNumberFormat="1" applyFont="1" applyBorder="1" applyAlignment="1">
      <alignment horizontal="center" vertical="center" wrapText="1"/>
    </xf>
    <xf numFmtId="0" fontId="8" fillId="0" borderId="18" xfId="15" applyFont="1" applyBorder="1" applyAlignment="1">
      <alignment horizontal="center" vertical="center"/>
    </xf>
    <xf numFmtId="178" fontId="8" fillId="0" borderId="18" xfId="15" applyNumberFormat="1" applyFont="1" applyBorder="1" applyAlignment="1">
      <alignment horizontal="center" vertical="center"/>
    </xf>
    <xf numFmtId="177" fontId="0" fillId="0" borderId="0" xfId="12" applyNumberFormat="1" applyFont="1" applyAlignment="1">
      <alignment vertical="center"/>
    </xf>
    <xf numFmtId="178" fontId="0" fillId="0" borderId="0" xfId="12" applyNumberFormat="1" applyFont="1" applyAlignment="1">
      <alignment vertical="center"/>
    </xf>
    <xf numFmtId="0" fontId="0" fillId="0" borderId="0" xfId="15" applyFont="1" applyAlignment="1">
      <alignment vertical="center" wrapText="1"/>
    </xf>
    <xf numFmtId="180" fontId="0" fillId="0" borderId="0" xfId="15" applyNumberFormat="1" applyFont="1" applyAlignment="1">
      <alignment vertical="center"/>
    </xf>
    <xf numFmtId="180" fontId="8" fillId="0" borderId="18" xfId="15" applyNumberFormat="1" applyFont="1" applyBorder="1" applyAlignment="1">
      <alignment horizontal="center" vertical="center"/>
    </xf>
    <xf numFmtId="0" fontId="8" fillId="0" borderId="0" xfId="15" applyFont="1" applyAlignment="1">
      <alignment vertical="center"/>
    </xf>
    <xf numFmtId="177" fontId="19" fillId="0" borderId="0" xfId="15" applyNumberFormat="1" applyFont="1" applyAlignment="1">
      <alignment vertical="center"/>
    </xf>
    <xf numFmtId="178" fontId="19" fillId="0" borderId="0" xfId="15" applyNumberFormat="1" applyFont="1" applyAlignment="1">
      <alignment vertical="center"/>
    </xf>
    <xf numFmtId="0" fontId="19" fillId="0" borderId="0" xfId="15" applyFont="1" applyAlignment="1">
      <alignment vertical="center"/>
    </xf>
    <xf numFmtId="0" fontId="2" fillId="2" borderId="18" xfId="15" applyFill="1" applyBorder="1" applyAlignment="1">
      <alignment vertical="center"/>
    </xf>
    <xf numFmtId="177" fontId="19" fillId="0" borderId="22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178" fontId="19" fillId="0" borderId="22" xfId="0" applyNumberFormat="1" applyFont="1" applyBorder="1" applyAlignment="1">
      <alignment horizontal="center" vertical="center"/>
    </xf>
    <xf numFmtId="180" fontId="19" fillId="0" borderId="22" xfId="0" applyNumberFormat="1" applyFont="1" applyBorder="1" applyAlignment="1">
      <alignment horizontal="center" vertical="center"/>
    </xf>
    <xf numFmtId="0" fontId="2" fillId="0" borderId="18" xfId="15" applyBorder="1" applyAlignment="1">
      <alignment horizontal="left" vertical="center"/>
    </xf>
    <xf numFmtId="177" fontId="19" fillId="4" borderId="22" xfId="0" applyNumberFormat="1" applyFont="1" applyFill="1" applyBorder="1" applyAlignment="1">
      <alignment horizontal="center" vertical="center" wrapText="1"/>
    </xf>
    <xf numFmtId="177" fontId="19" fillId="0" borderId="22" xfId="0" applyNumberFormat="1" applyFont="1" applyBorder="1" applyAlignment="1">
      <alignment horizontal="center" vertical="center" wrapText="1"/>
    </xf>
    <xf numFmtId="178" fontId="19" fillId="4" borderId="22" xfId="0" applyNumberFormat="1" applyFont="1" applyFill="1" applyBorder="1" applyAlignment="1">
      <alignment horizontal="center" vertical="center"/>
    </xf>
    <xf numFmtId="177" fontId="19" fillId="4" borderId="22" xfId="0" applyNumberFormat="1" applyFont="1" applyFill="1" applyBorder="1" applyAlignment="1">
      <alignment horizontal="center" vertical="center"/>
    </xf>
    <xf numFmtId="0" fontId="2" fillId="0" borderId="18" xfId="15" applyBorder="1" applyAlignment="1">
      <alignment vertical="center"/>
    </xf>
    <xf numFmtId="177" fontId="2" fillId="0" borderId="18" xfId="15" applyNumberFormat="1" applyBorder="1" applyAlignment="1">
      <alignment horizontal="center" vertical="center" wrapText="1"/>
    </xf>
    <xf numFmtId="178" fontId="2" fillId="0" borderId="18" xfId="15" applyNumberFormat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 wrapText="1"/>
    </xf>
    <xf numFmtId="0" fontId="2" fillId="0" borderId="22" xfId="12" applyBorder="1" applyAlignment="1">
      <alignment vertical="center"/>
    </xf>
    <xf numFmtId="178" fontId="2" fillId="2" borderId="18" xfId="15" applyNumberFormat="1" applyFill="1" applyBorder="1" applyAlignment="1" applyProtection="1">
      <alignment horizontal="center" vertical="center" wrapText="1"/>
      <protection locked="0"/>
    </xf>
    <xf numFmtId="0" fontId="8" fillId="2" borderId="18" xfId="15" applyFont="1" applyFill="1" applyBorder="1" applyAlignment="1">
      <alignment horizontal="center" vertical="center"/>
    </xf>
    <xf numFmtId="0" fontId="2" fillId="0" borderId="18" xfId="15" applyBorder="1" applyAlignment="1">
      <alignment horizontal="center" vertical="center"/>
    </xf>
    <xf numFmtId="10" fontId="2" fillId="0" borderId="18" xfId="15" applyNumberFormat="1" applyBorder="1" applyAlignment="1">
      <alignment horizontal="center" vertical="center"/>
    </xf>
    <xf numFmtId="178" fontId="8" fillId="2" borderId="18" xfId="15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15" applyFont="1" applyAlignment="1">
      <alignment vertical="center" wrapText="1"/>
    </xf>
    <xf numFmtId="180" fontId="19" fillId="0" borderId="0" xfId="15" applyNumberFormat="1" applyFont="1" applyAlignment="1">
      <alignment vertical="center"/>
    </xf>
    <xf numFmtId="0" fontId="2" fillId="2" borderId="18" xfId="15" applyFill="1" applyBorder="1" applyAlignment="1">
      <alignment vertical="center" wrapText="1"/>
    </xf>
    <xf numFmtId="0" fontId="8" fillId="2" borderId="18" xfId="15" applyFont="1" applyFill="1" applyBorder="1" applyAlignment="1">
      <alignment horizontal="center" vertical="center" wrapText="1"/>
    </xf>
    <xf numFmtId="49" fontId="7" fillId="0" borderId="3" xfId="7" applyNumberFormat="1" applyFont="1" applyBorder="1" applyAlignment="1">
      <alignment horizontal="left" vertical="center" wrapText="1"/>
    </xf>
    <xf numFmtId="49" fontId="7" fillId="0" borderId="3" xfId="7" applyNumberFormat="1" applyFont="1" applyBorder="1" applyAlignment="1">
      <alignment vertical="center"/>
    </xf>
    <xf numFmtId="49" fontId="7" fillId="0" borderId="3" xfId="7" applyNumberFormat="1" applyFont="1" applyBorder="1"/>
    <xf numFmtId="49" fontId="7" fillId="0" borderId="3" xfId="7" applyNumberFormat="1" applyFont="1" applyBorder="1" applyAlignment="1">
      <alignment horizontal="right" vertical="center"/>
    </xf>
    <xf numFmtId="49" fontId="7" fillId="0" borderId="21" xfId="7" applyNumberFormat="1" applyFont="1" applyBorder="1" applyAlignment="1">
      <alignment horizontal="left" vertical="center"/>
    </xf>
    <xf numFmtId="49" fontId="7" fillId="0" borderId="20" xfId="7" applyNumberFormat="1" applyFont="1" applyBorder="1" applyAlignment="1">
      <alignment horizontal="left" vertical="center"/>
    </xf>
    <xf numFmtId="49" fontId="7" fillId="0" borderId="20" xfId="7" applyNumberFormat="1" applyFont="1" applyBorder="1" applyAlignment="1">
      <alignment vertical="center"/>
    </xf>
    <xf numFmtId="49" fontId="14" fillId="0" borderId="20" xfId="7" applyNumberFormat="1" applyFont="1" applyBorder="1" applyAlignment="1">
      <alignment horizontal="center" vertical="center"/>
    </xf>
    <xf numFmtId="49" fontId="14" fillId="0" borderId="20" xfId="7" applyNumberFormat="1" applyFont="1" applyBorder="1" applyAlignment="1">
      <alignment horizontal="center" vertical="center" wrapText="1"/>
    </xf>
    <xf numFmtId="49" fontId="14" fillId="0" borderId="21" xfId="7" applyNumberFormat="1" applyFont="1" applyBorder="1" applyAlignment="1">
      <alignment horizontal="left" vertical="center"/>
    </xf>
    <xf numFmtId="49" fontId="14" fillId="0" borderId="20" xfId="7" applyNumberFormat="1" applyFont="1" applyBorder="1" applyAlignment="1">
      <alignment horizontal="left" vertical="center"/>
    </xf>
    <xf numFmtId="0" fontId="12" fillId="0" borderId="0" xfId="1" applyFont="1"/>
    <xf numFmtId="177" fontId="12" fillId="0" borderId="0" xfId="1" applyNumberFormat="1" applyFont="1"/>
    <xf numFmtId="14" fontId="2" fillId="0" borderId="0" xfId="1" applyNumberFormat="1" applyAlignment="1">
      <alignment horizontal="center" vertical="center"/>
    </xf>
    <xf numFmtId="177" fontId="2" fillId="0" borderId="0" xfId="1" applyNumberFormat="1"/>
    <xf numFmtId="177" fontId="2" fillId="2" borderId="6" xfId="1" applyNumberFormat="1" applyFill="1" applyBorder="1" applyAlignment="1">
      <alignment horizontal="right" vertical="center" wrapText="1"/>
    </xf>
    <xf numFmtId="178" fontId="2" fillId="2" borderId="6" xfId="1" applyNumberFormat="1" applyFill="1" applyBorder="1" applyAlignment="1">
      <alignment horizontal="right" vertical="center" wrapText="1"/>
    </xf>
    <xf numFmtId="10" fontId="2" fillId="2" borderId="6" xfId="1" applyNumberFormat="1" applyFill="1" applyBorder="1" applyAlignment="1">
      <alignment horizontal="right" vertical="center" wrapText="1"/>
    </xf>
    <xf numFmtId="177" fontId="2" fillId="0" borderId="6" xfId="1" applyNumberFormat="1" applyBorder="1" applyAlignment="1">
      <alignment horizontal="right" vertical="center"/>
    </xf>
    <xf numFmtId="177" fontId="2" fillId="0" borderId="6" xfId="1" applyNumberFormat="1" applyBorder="1" applyAlignment="1" applyProtection="1">
      <alignment horizontal="right" vertical="center"/>
      <protection locked="0"/>
    </xf>
    <xf numFmtId="0" fontId="2" fillId="2" borderId="6" xfId="1" applyFill="1" applyBorder="1" applyAlignment="1">
      <alignment horizontal="right" vertical="center" wrapText="1"/>
    </xf>
    <xf numFmtId="177" fontId="2" fillId="2" borderId="6" xfId="1" applyNumberFormat="1" applyFill="1" applyBorder="1" applyAlignment="1">
      <alignment horizontal="center" vertical="center" wrapText="1"/>
    </xf>
    <xf numFmtId="0" fontId="2" fillId="0" borderId="0" xfId="1"/>
    <xf numFmtId="0" fontId="2" fillId="0" borderId="6" xfId="1" applyBorder="1" applyAlignment="1">
      <alignment horizontal="left" vertical="center" wrapText="1"/>
    </xf>
    <xf numFmtId="0" fontId="2" fillId="0" borderId="6" xfId="1" applyBorder="1"/>
    <xf numFmtId="0" fontId="2" fillId="0" borderId="6" xfId="1" applyBorder="1" applyAlignment="1">
      <alignment horizontal="right"/>
    </xf>
    <xf numFmtId="178" fontId="2" fillId="0" borderId="0" xfId="15" applyNumberFormat="1" applyAlignment="1">
      <alignment vertical="center" wrapText="1"/>
    </xf>
    <xf numFmtId="0" fontId="2" fillId="0" borderId="0" xfId="15" applyAlignment="1">
      <alignment vertical="center" wrapText="1"/>
    </xf>
    <xf numFmtId="0" fontId="2" fillId="0" borderId="0" xfId="11"/>
    <xf numFmtId="0" fontId="8" fillId="2" borderId="0" xfId="11" applyFont="1" applyFill="1" applyAlignment="1">
      <alignment horizontal="right"/>
    </xf>
    <xf numFmtId="3" fontId="2" fillId="2" borderId="18" xfId="4" applyNumberFormat="1" applyFont="1" applyFill="1" applyBorder="1">
      <alignment vertical="center"/>
    </xf>
    <xf numFmtId="0" fontId="2" fillId="2" borderId="18" xfId="4" applyFont="1" applyFill="1" applyBorder="1">
      <alignment vertical="center"/>
    </xf>
    <xf numFmtId="0" fontId="2" fillId="2" borderId="18" xfId="4" applyFont="1" applyFill="1" applyBorder="1" applyAlignment="1">
      <alignment horizontal="right" vertical="center"/>
    </xf>
    <xf numFmtId="3" fontId="2" fillId="2" borderId="18" xfId="4" applyNumberFormat="1" applyFont="1" applyFill="1" applyBorder="1" applyAlignment="1">
      <alignment horizontal="left" vertical="center"/>
    </xf>
    <xf numFmtId="3" fontId="7" fillId="2" borderId="18" xfId="4" applyNumberFormat="1" applyFont="1" applyFill="1" applyBorder="1">
      <alignment vertical="center"/>
    </xf>
    <xf numFmtId="0" fontId="2" fillId="2" borderId="18" xfId="13" applyFill="1" applyBorder="1" applyAlignment="1">
      <alignment vertical="center"/>
    </xf>
    <xf numFmtId="0" fontId="2" fillId="2" borderId="18" xfId="13" applyFill="1" applyBorder="1" applyAlignment="1">
      <alignment horizontal="right" vertical="center"/>
    </xf>
    <xf numFmtId="3" fontId="2" fillId="0" borderId="18" xfId="4" applyNumberFormat="1" applyFont="1" applyBorder="1">
      <alignment vertical="center"/>
    </xf>
    <xf numFmtId="3" fontId="23" fillId="0" borderId="18" xfId="4" applyNumberFormat="1" applyFont="1" applyBorder="1">
      <alignment vertical="center"/>
    </xf>
    <xf numFmtId="0" fontId="19" fillId="2" borderId="18" xfId="4" applyFont="1" applyFill="1" applyBorder="1" applyAlignment="1">
      <alignment horizontal="right" vertical="center"/>
    </xf>
    <xf numFmtId="0" fontId="2" fillId="0" borderId="18" xfId="4" applyFont="1" applyBorder="1">
      <alignment vertical="center"/>
    </xf>
    <xf numFmtId="0" fontId="2" fillId="0" borderId="18" xfId="4" applyFont="1" applyBorder="1" applyAlignment="1">
      <alignment horizontal="left" vertical="center"/>
    </xf>
    <xf numFmtId="3" fontId="2" fillId="0" borderId="18" xfId="4" applyNumberFormat="1" applyFont="1" applyBorder="1" applyAlignment="1">
      <alignment horizontal="left" vertical="center"/>
    </xf>
    <xf numFmtId="0" fontId="2" fillId="0" borderId="18" xfId="6" applyFont="1" applyBorder="1" applyAlignment="1">
      <alignment vertical="center" wrapText="1"/>
    </xf>
    <xf numFmtId="0" fontId="19" fillId="2" borderId="18" xfId="4" applyFont="1" applyFill="1" applyBorder="1">
      <alignment vertical="center"/>
    </xf>
    <xf numFmtId="0" fontId="8" fillId="0" borderId="18" xfId="4" applyFont="1" applyBorder="1" applyAlignment="1">
      <alignment horizontal="distributed" vertical="center"/>
    </xf>
    <xf numFmtId="3" fontId="2" fillId="2" borderId="18" xfId="4" applyNumberFormat="1" applyFont="1" applyFill="1" applyBorder="1" applyAlignment="1">
      <alignment horizontal="right" vertical="center"/>
    </xf>
    <xf numFmtId="0" fontId="2" fillId="0" borderId="18" xfId="12" applyBorder="1" applyAlignment="1">
      <alignment vertical="center"/>
    </xf>
    <xf numFmtId="0" fontId="8" fillId="0" borderId="18" xfId="4" applyFont="1" applyBorder="1">
      <alignment vertical="center"/>
    </xf>
    <xf numFmtId="1" fontId="2" fillId="0" borderId="18" xfId="4" applyNumberFormat="1" applyFont="1" applyBorder="1" applyProtection="1">
      <alignment vertical="center"/>
      <protection locked="0"/>
    </xf>
    <xf numFmtId="1" fontId="2" fillId="0" borderId="22" xfId="4" applyNumberFormat="1" applyFont="1" applyBorder="1" applyProtection="1">
      <alignment vertical="center"/>
      <protection locked="0"/>
    </xf>
    <xf numFmtId="0" fontId="19" fillId="2" borderId="22" xfId="4" applyFont="1" applyFill="1" applyBorder="1">
      <alignment vertical="center"/>
    </xf>
    <xf numFmtId="0" fontId="19" fillId="2" borderId="22" xfId="4" applyFont="1" applyFill="1" applyBorder="1" applyAlignment="1">
      <alignment horizontal="right" vertical="center"/>
    </xf>
    <xf numFmtId="0" fontId="8" fillId="0" borderId="22" xfId="4" applyFont="1" applyBorder="1" applyAlignment="1">
      <alignment horizontal="distributed" vertical="center"/>
    </xf>
    <xf numFmtId="49" fontId="14" fillId="2" borderId="11" xfId="7" applyNumberFormat="1" applyFont="1" applyFill="1" applyBorder="1" applyAlignment="1">
      <alignment horizontal="left" vertical="center"/>
    </xf>
    <xf numFmtId="179" fontId="14" fillId="0" borderId="6" xfId="7" applyNumberFormat="1" applyFont="1" applyBorder="1" applyAlignment="1">
      <alignment horizontal="right" vertical="center"/>
    </xf>
    <xf numFmtId="49" fontId="14" fillId="2" borderId="12" xfId="7" applyNumberFormat="1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2" fillId="3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9" fillId="0" borderId="6" xfId="0" applyFont="1" applyBorder="1"/>
    <xf numFmtId="0" fontId="2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/>
    </xf>
    <xf numFmtId="0" fontId="20" fillId="0" borderId="0" xfId="0" applyFont="1"/>
    <xf numFmtId="177" fontId="8" fillId="0" borderId="6" xfId="1" applyNumberFormat="1" applyFont="1" applyBorder="1" applyAlignment="1">
      <alignment horizontal="right"/>
    </xf>
    <xf numFmtId="0" fontId="8" fillId="0" borderId="6" xfId="1" applyFont="1" applyBorder="1" applyAlignment="1">
      <alignment horizontal="right" vertical="center"/>
    </xf>
    <xf numFmtId="49" fontId="14" fillId="0" borderId="26" xfId="7" applyNumberFormat="1" applyFont="1" applyBorder="1" applyAlignment="1">
      <alignment horizontal="center" vertical="center" wrapText="1"/>
    </xf>
    <xf numFmtId="181" fontId="7" fillId="0" borderId="27" xfId="7" applyNumberFormat="1" applyFont="1" applyBorder="1" applyAlignment="1">
      <alignment horizontal="right" vertical="center"/>
    </xf>
    <xf numFmtId="181" fontId="7" fillId="0" borderId="30" xfId="7" applyNumberFormat="1" applyFont="1" applyBorder="1" applyAlignment="1">
      <alignment horizontal="right" vertical="center"/>
    </xf>
    <xf numFmtId="179" fontId="14" fillId="0" borderId="31" xfId="7" applyNumberFormat="1" applyFont="1" applyBorder="1" applyAlignment="1">
      <alignment horizontal="right" vertical="center"/>
    </xf>
    <xf numFmtId="49" fontId="14" fillId="2" borderId="33" xfId="7" applyNumberFormat="1" applyFont="1" applyFill="1" applyBorder="1" applyAlignment="1">
      <alignment horizontal="left" vertical="center"/>
    </xf>
    <xf numFmtId="49" fontId="14" fillId="2" borderId="32" xfId="7" applyNumberFormat="1" applyFont="1" applyFill="1" applyBorder="1" applyAlignment="1">
      <alignment horizontal="left" vertical="center"/>
    </xf>
    <xf numFmtId="179" fontId="14" fillId="0" borderId="32" xfId="7" applyNumberFormat="1" applyFont="1" applyBorder="1" applyAlignment="1">
      <alignment horizontal="right" vertical="center"/>
    </xf>
    <xf numFmtId="0" fontId="8" fillId="3" borderId="32" xfId="0" applyFont="1" applyFill="1" applyBorder="1" applyAlignment="1">
      <alignment vertical="center" wrapText="1"/>
    </xf>
    <xf numFmtId="0" fontId="8" fillId="3" borderId="32" xfId="0" applyFont="1" applyFill="1" applyBorder="1" applyAlignment="1">
      <alignment horizontal="center" vertical="center" wrapText="1"/>
    </xf>
    <xf numFmtId="178" fontId="2" fillId="2" borderId="18" xfId="15" applyNumberFormat="1" applyFill="1" applyBorder="1" applyAlignment="1">
      <alignment horizontal="center" vertical="center"/>
    </xf>
    <xf numFmtId="178" fontId="19" fillId="2" borderId="22" xfId="0" applyNumberFormat="1" applyFont="1" applyFill="1" applyBorder="1" applyAlignment="1">
      <alignment horizontal="center" vertical="center"/>
    </xf>
    <xf numFmtId="178" fontId="8" fillId="2" borderId="18" xfId="15" applyNumberFormat="1" applyFont="1" applyFill="1" applyBorder="1" applyAlignment="1">
      <alignment horizontal="center" vertical="center"/>
    </xf>
    <xf numFmtId="178" fontId="2" fillId="4" borderId="18" xfId="15" applyNumberFormat="1" applyFill="1" applyBorder="1" applyAlignment="1">
      <alignment horizontal="center" vertical="center"/>
    </xf>
    <xf numFmtId="178" fontId="8" fillId="4" borderId="18" xfId="15" applyNumberFormat="1" applyFont="1" applyFill="1" applyBorder="1" applyAlignment="1">
      <alignment horizontal="center" vertical="center"/>
    </xf>
    <xf numFmtId="178" fontId="20" fillId="2" borderId="22" xfId="0" applyNumberFormat="1" applyFont="1" applyFill="1" applyBorder="1" applyAlignment="1">
      <alignment horizontal="center" vertical="center"/>
    </xf>
    <xf numFmtId="178" fontId="19" fillId="2" borderId="18" xfId="15" applyNumberFormat="1" applyFont="1" applyFill="1" applyBorder="1" applyAlignment="1">
      <alignment horizontal="center" vertical="center"/>
    </xf>
    <xf numFmtId="178" fontId="19" fillId="0" borderId="18" xfId="15" applyNumberFormat="1" applyFont="1" applyBorder="1" applyAlignment="1">
      <alignment horizontal="center" vertical="center"/>
    </xf>
    <xf numFmtId="178" fontId="2" fillId="2" borderId="18" xfId="15" applyNumberFormat="1" applyFill="1" applyBorder="1" applyAlignment="1">
      <alignment vertical="center"/>
    </xf>
    <xf numFmtId="178" fontId="7" fillId="0" borderId="18" xfId="15" applyNumberFormat="1" applyFont="1" applyBorder="1" applyAlignment="1">
      <alignment horizontal="center" vertical="center" wrapText="1"/>
    </xf>
    <xf numFmtId="178" fontId="19" fillId="0" borderId="18" xfId="15" applyNumberFormat="1" applyFont="1" applyBorder="1" applyAlignment="1">
      <alignment horizontal="center" vertical="center" wrapText="1"/>
    </xf>
    <xf numFmtId="178" fontId="20" fillId="2" borderId="18" xfId="15" applyNumberFormat="1" applyFont="1" applyFill="1" applyBorder="1" applyAlignment="1">
      <alignment horizontal="center" vertical="center"/>
    </xf>
    <xf numFmtId="178" fontId="20" fillId="0" borderId="18" xfId="15" applyNumberFormat="1" applyFont="1" applyBorder="1" applyAlignment="1">
      <alignment horizontal="center" vertical="center"/>
    </xf>
    <xf numFmtId="180" fontId="19" fillId="0" borderId="18" xfId="15" applyNumberFormat="1" applyFont="1" applyBorder="1" applyAlignment="1">
      <alignment horizontal="center" vertical="center"/>
    </xf>
    <xf numFmtId="180" fontId="20" fillId="0" borderId="18" xfId="15" applyNumberFormat="1" applyFont="1" applyBorder="1" applyAlignment="1">
      <alignment horizontal="center" vertical="center"/>
    </xf>
    <xf numFmtId="178" fontId="14" fillId="0" borderId="20" xfId="7" applyNumberFormat="1" applyFont="1" applyBorder="1" applyAlignment="1">
      <alignment horizontal="right" vertical="center"/>
    </xf>
    <xf numFmtId="178" fontId="14" fillId="0" borderId="25" xfId="7" applyNumberFormat="1" applyFont="1" applyBorder="1" applyAlignment="1">
      <alignment horizontal="right" vertical="center"/>
    </xf>
    <xf numFmtId="178" fontId="7" fillId="0" borderId="20" xfId="7" applyNumberFormat="1" applyFont="1" applyBorder="1" applyAlignment="1">
      <alignment horizontal="right" vertical="center"/>
    </xf>
    <xf numFmtId="178" fontId="7" fillId="0" borderId="25" xfId="7" applyNumberFormat="1" applyFont="1" applyBorder="1" applyAlignment="1">
      <alignment horizontal="right" vertical="center"/>
    </xf>
    <xf numFmtId="178" fontId="7" fillId="0" borderId="28" xfId="7" applyNumberFormat="1" applyFont="1" applyBorder="1" applyAlignment="1">
      <alignment horizontal="right" vertical="center"/>
    </xf>
    <xf numFmtId="178" fontId="7" fillId="0" borderId="29" xfId="7" applyNumberFormat="1" applyFont="1" applyBorder="1" applyAlignment="1">
      <alignment horizontal="right" vertical="center"/>
    </xf>
    <xf numFmtId="178" fontId="19" fillId="2" borderId="18" xfId="4" applyNumberFormat="1" applyFont="1" applyFill="1" applyBorder="1">
      <alignment vertical="center"/>
    </xf>
    <xf numFmtId="178" fontId="14" fillId="0" borderId="6" xfId="7" applyNumberFormat="1" applyFont="1" applyBorder="1" applyAlignment="1">
      <alignment horizontal="right" vertical="center"/>
    </xf>
    <xf numFmtId="178" fontId="7" fillId="0" borderId="6" xfId="7" applyNumberFormat="1" applyFont="1" applyBorder="1" applyAlignment="1">
      <alignment horizontal="right" vertical="center"/>
    </xf>
    <xf numFmtId="178" fontId="14" fillId="0" borderId="31" xfId="7" applyNumberFormat="1" applyFont="1" applyBorder="1" applyAlignment="1">
      <alignment horizontal="right" vertical="center"/>
    </xf>
    <xf numFmtId="178" fontId="14" fillId="0" borderId="32" xfId="7" applyNumberFormat="1" applyFont="1" applyBorder="1" applyAlignment="1">
      <alignment horizontal="right" vertical="center"/>
    </xf>
    <xf numFmtId="180" fontId="2" fillId="0" borderId="18" xfId="15" applyNumberFormat="1" applyBorder="1" applyAlignment="1">
      <alignment horizontal="center" vertical="center"/>
    </xf>
    <xf numFmtId="180" fontId="8" fillId="2" borderId="18" xfId="15" applyNumberFormat="1" applyFont="1" applyFill="1" applyBorder="1" applyAlignment="1">
      <alignment horizontal="center" vertical="center"/>
    </xf>
    <xf numFmtId="0" fontId="2" fillId="2" borderId="18" xfId="15" applyFill="1" applyBorder="1" applyAlignment="1">
      <alignment horizontal="left" vertical="center"/>
    </xf>
    <xf numFmtId="180" fontId="20" fillId="0" borderId="22" xfId="0" applyNumberFormat="1" applyFont="1" applyBorder="1" applyAlignment="1">
      <alignment horizontal="center" vertical="center"/>
    </xf>
    <xf numFmtId="0" fontId="21" fillId="0" borderId="0" xfId="15" applyFont="1" applyAlignment="1">
      <alignment horizontal="center" vertical="center"/>
    </xf>
    <xf numFmtId="178" fontId="21" fillId="0" borderId="0" xfId="15" applyNumberFormat="1" applyFont="1" applyAlignment="1">
      <alignment horizontal="center" vertical="center"/>
    </xf>
    <xf numFmtId="0" fontId="2" fillId="0" borderId="4" xfId="15" applyBorder="1" applyAlignment="1">
      <alignment horizontal="right" vertical="center"/>
    </xf>
    <xf numFmtId="178" fontId="2" fillId="0" borderId="4" xfId="15" applyNumberFormat="1" applyBorder="1" applyAlignment="1">
      <alignment horizontal="right" vertical="center"/>
    </xf>
    <xf numFmtId="0" fontId="2" fillId="0" borderId="19" xfId="14" applyFont="1" applyBorder="1" applyAlignment="1">
      <alignment horizontal="left" vertical="center"/>
    </xf>
    <xf numFmtId="178" fontId="2" fillId="0" borderId="19" xfId="14" applyNumberFormat="1" applyFont="1" applyBorder="1" applyAlignment="1">
      <alignment horizontal="left" vertical="center"/>
    </xf>
    <xf numFmtId="0" fontId="2" fillId="0" borderId="19" xfId="15" applyBorder="1" applyAlignment="1">
      <alignment horizontal="left" vertical="center" wrapText="1"/>
    </xf>
    <xf numFmtId="178" fontId="2" fillId="0" borderId="19" xfId="15" applyNumberFormat="1" applyBorder="1" applyAlignment="1">
      <alignment horizontal="left" vertical="center" wrapText="1"/>
    </xf>
    <xf numFmtId="49" fontId="7" fillId="0" borderId="3" xfId="7" applyNumberFormat="1" applyFont="1" applyBorder="1" applyAlignment="1">
      <alignment horizontal="left" vertical="center" wrapText="1"/>
    </xf>
    <xf numFmtId="0" fontId="7" fillId="0" borderId="3" xfId="7" applyFont="1" applyBorder="1" applyAlignment="1">
      <alignment horizontal="center" vertical="center"/>
    </xf>
    <xf numFmtId="49" fontId="22" fillId="0" borderId="0" xfId="7" applyNumberFormat="1" applyFont="1" applyAlignment="1">
      <alignment horizontal="center" vertical="center" wrapText="1"/>
    </xf>
    <xf numFmtId="0" fontId="2" fillId="0" borderId="0" xfId="15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7" fontId="8" fillId="0" borderId="2" xfId="1" applyNumberFormat="1" applyFont="1" applyBorder="1" applyAlignment="1">
      <alignment horizontal="center" vertical="center" wrapText="1"/>
    </xf>
    <xf numFmtId="177" fontId="8" fillId="0" borderId="10" xfId="1" applyNumberFormat="1" applyFont="1" applyBorder="1" applyAlignment="1">
      <alignment horizontal="center" vertical="center" wrapText="1"/>
    </xf>
    <xf numFmtId="176" fontId="21" fillId="0" borderId="0" xfId="1" applyNumberFormat="1" applyFont="1" applyAlignment="1">
      <alignment horizontal="center" vertical="center"/>
    </xf>
    <xf numFmtId="14" fontId="2" fillId="0" borderId="4" xfId="1" applyNumberFormat="1" applyBorder="1" applyAlignment="1">
      <alignment horizontal="left" vertical="center"/>
    </xf>
    <xf numFmtId="14" fontId="2" fillId="0" borderId="4" xfId="1" applyNumberFormat="1" applyBorder="1" applyAlignment="1">
      <alignment horizontal="center" vertical="center"/>
    </xf>
    <xf numFmtId="177" fontId="7" fillId="0" borderId="4" xfId="2" applyNumberFormat="1" applyFont="1" applyBorder="1" applyAlignment="1">
      <alignment horizontal="right" vertical="center" wrapText="1"/>
    </xf>
    <xf numFmtId="0" fontId="8" fillId="0" borderId="8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2" fillId="0" borderId="23" xfId="15" applyBorder="1" applyAlignment="1">
      <alignment horizontal="left" vertical="center" wrapText="1"/>
    </xf>
    <xf numFmtId="177" fontId="8" fillId="0" borderId="6" xfId="1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21" fillId="0" borderId="0" xfId="11" applyFont="1" applyAlignment="1">
      <alignment horizontal="center"/>
    </xf>
    <xf numFmtId="0" fontId="8" fillId="0" borderId="17" xfId="4" applyFont="1" applyBorder="1" applyAlignment="1">
      <alignment horizontal="center" vertical="center"/>
    </xf>
    <xf numFmtId="0" fontId="8" fillId="0" borderId="16" xfId="4" applyFont="1" applyBorder="1" applyAlignment="1">
      <alignment horizontal="center" vertical="center"/>
    </xf>
    <xf numFmtId="0" fontId="8" fillId="0" borderId="18" xfId="4" applyFont="1" applyBorder="1" applyAlignment="1">
      <alignment horizontal="center" vertical="center"/>
    </xf>
    <xf numFmtId="49" fontId="22" fillId="2" borderId="0" xfId="7" applyNumberFormat="1" applyFont="1" applyFill="1" applyAlignment="1">
      <alignment horizontal="center" vertical="center"/>
    </xf>
    <xf numFmtId="0" fontId="22" fillId="2" borderId="0" xfId="7" applyFont="1" applyFill="1" applyAlignment="1">
      <alignment horizontal="center" vertical="center"/>
    </xf>
    <xf numFmtId="0" fontId="21" fillId="2" borderId="0" xfId="7" applyFont="1" applyFill="1"/>
    <xf numFmtId="0" fontId="2" fillId="0" borderId="24" xfId="15" applyBorder="1" applyAlignment="1">
      <alignment horizontal="left" vertical="center" wrapText="1"/>
    </xf>
    <xf numFmtId="0" fontId="21" fillId="3" borderId="0" xfId="0" applyFont="1" applyFill="1" applyAlignment="1">
      <alignment horizontal="center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righ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177" fontId="8" fillId="2" borderId="6" xfId="1" applyNumberFormat="1" applyFont="1" applyFill="1" applyBorder="1" applyAlignment="1">
      <alignment horizontal="center" vertical="center" wrapText="1"/>
    </xf>
    <xf numFmtId="177" fontId="8" fillId="2" borderId="6" xfId="1" applyNumberFormat="1" applyFont="1" applyFill="1" applyBorder="1" applyAlignment="1">
      <alignment horizontal="right" vertical="center" wrapText="1"/>
    </xf>
  </cellXfs>
  <cellStyles count="18">
    <cellStyle name="?鹎%U龡&amp;H齲_x005f_x0001_C铣_x005f_x0014__x005f_x0007__x005f_x0001__x005f_x0001_" xfId="15" xr:uid="{06FAC78C-70DE-4660-B647-229B7E7FEDAF}"/>
    <cellStyle name="?鹎%U龡&amp;H齲_x0001_C铣_x0014__x0007__x0001__x0001_" xfId="5" xr:uid="{BD159EA3-84A8-42CC-A55A-3675667E828E}"/>
    <cellStyle name="?鹎%U龡&amp;H齲_x0001_C铣_x0014__x0007__x0001__x0001_ 2" xfId="12" xr:uid="{3AC94DF9-B86D-44A0-870A-57DBCBDFB3B3}"/>
    <cellStyle name="Normal" xfId="7" xr:uid="{FC53C5EB-8267-43A1-BE95-0B983464D1C3}"/>
    <cellStyle name="常规" xfId="0" builtinId="0"/>
    <cellStyle name="常规 2" xfId="1" xr:uid="{8715FE8A-50E1-4B92-AC29-93102709C245}"/>
    <cellStyle name="常规 2 2" xfId="6" xr:uid="{F544A9E9-2F21-4251-B4D6-F971FE8F303D}"/>
    <cellStyle name="常规 3" xfId="3" xr:uid="{AC1D866F-2EEC-42EC-AB2B-E62B3DA3D43F}"/>
    <cellStyle name="常规 3 2" xfId="4" xr:uid="{CE5B5610-C6C4-4DBB-AA60-AA4B9C1AAC11}"/>
    <cellStyle name="常规 3 2_政府性基金预算 2" xfId="13" xr:uid="{4EC2290B-3D04-4E98-893A-2CABCA0C90BB}"/>
    <cellStyle name="常规 4" xfId="14" xr:uid="{6FE7D5BC-5D00-4CCD-AAA8-5D41B14F70A8}"/>
    <cellStyle name="常规 5" xfId="16" xr:uid="{FB8211C2-979F-4315-8AC7-95D4942B3628}"/>
    <cellStyle name="常规 6" xfId="17" xr:uid="{5C3D49DF-84FF-4CF7-872E-F2228584529D}"/>
    <cellStyle name="常规 90" xfId="9" xr:uid="{954773DA-14A7-46BE-B2EF-C8947160AF1A}"/>
    <cellStyle name="常规 91" xfId="8" xr:uid="{1C28A17B-7ED6-4262-897A-29AF72482A05}"/>
    <cellStyle name="常规 99" xfId="10" xr:uid="{CC222619-B027-4074-B3C6-63D8F6F8A05D}"/>
    <cellStyle name="常规_2003年人大预算表（全省） 2" xfId="11" xr:uid="{EC02CE86-92C6-436D-A2B3-B0B20E8F149A}"/>
    <cellStyle name="常规_乡镇汇总" xfId="2" xr:uid="{1DDBC551-072E-4100-ACDE-186E4626A5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24BAD-2598-4E16-A0A8-4B1153B902D8}">
  <dimension ref="A1:J43"/>
  <sheetViews>
    <sheetView zoomScale="85" zoomScaleNormal="85" workbookViewId="0">
      <selection activeCell="P21" sqref="P21"/>
    </sheetView>
  </sheetViews>
  <sheetFormatPr defaultColWidth="9" defaultRowHeight="15.65" customHeight="1" x14ac:dyDescent="0.3"/>
  <cols>
    <col min="1" max="1" width="29.5" style="37" customWidth="1"/>
    <col min="2" max="2" width="12.4140625" style="43" customWidth="1"/>
    <col min="3" max="3" width="11.83203125" style="43" customWidth="1"/>
    <col min="4" max="4" width="10.75" style="44" customWidth="1"/>
    <col min="5" max="5" width="9.58203125" style="44" customWidth="1"/>
    <col min="6" max="6" width="25.58203125" style="37" customWidth="1"/>
    <col min="7" max="7" width="9.83203125" style="37" customWidth="1"/>
    <col min="8" max="8" width="12.25" style="37" customWidth="1"/>
    <col min="9" max="9" width="10.08203125" style="37" customWidth="1"/>
    <col min="10" max="10" width="10.08203125" style="44" customWidth="1"/>
    <col min="11" max="256" width="9" style="37"/>
    <col min="257" max="257" width="29.5" style="37" customWidth="1"/>
    <col min="258" max="258" width="9.5" style="37" customWidth="1"/>
    <col min="259" max="259" width="11.83203125" style="37" customWidth="1"/>
    <col min="260" max="260" width="9.83203125" style="37" customWidth="1"/>
    <col min="261" max="261" width="9.58203125" style="37" customWidth="1"/>
    <col min="262" max="262" width="25.58203125" style="37" customWidth="1"/>
    <col min="263" max="263" width="9.83203125" style="37" customWidth="1"/>
    <col min="264" max="264" width="12.25" style="37" customWidth="1"/>
    <col min="265" max="266" width="10.08203125" style="37" customWidth="1"/>
    <col min="267" max="512" width="9" style="37"/>
    <col min="513" max="513" width="29.5" style="37" customWidth="1"/>
    <col min="514" max="514" width="9.5" style="37" customWidth="1"/>
    <col min="515" max="515" width="11.83203125" style="37" customWidth="1"/>
    <col min="516" max="516" width="9.83203125" style="37" customWidth="1"/>
    <col min="517" max="517" width="9.58203125" style="37" customWidth="1"/>
    <col min="518" max="518" width="25.58203125" style="37" customWidth="1"/>
    <col min="519" max="519" width="9.83203125" style="37" customWidth="1"/>
    <col min="520" max="520" width="12.25" style="37" customWidth="1"/>
    <col min="521" max="522" width="10.08203125" style="37" customWidth="1"/>
    <col min="523" max="768" width="9" style="37"/>
    <col min="769" max="769" width="29.5" style="37" customWidth="1"/>
    <col min="770" max="770" width="9.5" style="37" customWidth="1"/>
    <col min="771" max="771" width="11.83203125" style="37" customWidth="1"/>
    <col min="772" max="772" width="9.83203125" style="37" customWidth="1"/>
    <col min="773" max="773" width="9.58203125" style="37" customWidth="1"/>
    <col min="774" max="774" width="25.58203125" style="37" customWidth="1"/>
    <col min="775" max="775" width="9.83203125" style="37" customWidth="1"/>
    <col min="776" max="776" width="12.25" style="37" customWidth="1"/>
    <col min="777" max="778" width="10.08203125" style="37" customWidth="1"/>
    <col min="779" max="1024" width="9" style="37"/>
    <col min="1025" max="1025" width="29.5" style="37" customWidth="1"/>
    <col min="1026" max="1026" width="9.5" style="37" customWidth="1"/>
    <col min="1027" max="1027" width="11.83203125" style="37" customWidth="1"/>
    <col min="1028" max="1028" width="9.83203125" style="37" customWidth="1"/>
    <col min="1029" max="1029" width="9.58203125" style="37" customWidth="1"/>
    <col min="1030" max="1030" width="25.58203125" style="37" customWidth="1"/>
    <col min="1031" max="1031" width="9.83203125" style="37" customWidth="1"/>
    <col min="1032" max="1032" width="12.25" style="37" customWidth="1"/>
    <col min="1033" max="1034" width="10.08203125" style="37" customWidth="1"/>
    <col min="1035" max="1280" width="9" style="37"/>
    <col min="1281" max="1281" width="29.5" style="37" customWidth="1"/>
    <col min="1282" max="1282" width="9.5" style="37" customWidth="1"/>
    <col min="1283" max="1283" width="11.83203125" style="37" customWidth="1"/>
    <col min="1284" max="1284" width="9.83203125" style="37" customWidth="1"/>
    <col min="1285" max="1285" width="9.58203125" style="37" customWidth="1"/>
    <col min="1286" max="1286" width="25.58203125" style="37" customWidth="1"/>
    <col min="1287" max="1287" width="9.83203125" style="37" customWidth="1"/>
    <col min="1288" max="1288" width="12.25" style="37" customWidth="1"/>
    <col min="1289" max="1290" width="10.08203125" style="37" customWidth="1"/>
    <col min="1291" max="1536" width="9" style="37"/>
    <col min="1537" max="1537" width="29.5" style="37" customWidth="1"/>
    <col min="1538" max="1538" width="9.5" style="37" customWidth="1"/>
    <col min="1539" max="1539" width="11.83203125" style="37" customWidth="1"/>
    <col min="1540" max="1540" width="9.83203125" style="37" customWidth="1"/>
    <col min="1541" max="1541" width="9.58203125" style="37" customWidth="1"/>
    <col min="1542" max="1542" width="25.58203125" style="37" customWidth="1"/>
    <col min="1543" max="1543" width="9.83203125" style="37" customWidth="1"/>
    <col min="1544" max="1544" width="12.25" style="37" customWidth="1"/>
    <col min="1545" max="1546" width="10.08203125" style="37" customWidth="1"/>
    <col min="1547" max="1792" width="9" style="37"/>
    <col min="1793" max="1793" width="29.5" style="37" customWidth="1"/>
    <col min="1794" max="1794" width="9.5" style="37" customWidth="1"/>
    <col min="1795" max="1795" width="11.83203125" style="37" customWidth="1"/>
    <col min="1796" max="1796" width="9.83203125" style="37" customWidth="1"/>
    <col min="1797" max="1797" width="9.58203125" style="37" customWidth="1"/>
    <col min="1798" max="1798" width="25.58203125" style="37" customWidth="1"/>
    <col min="1799" max="1799" width="9.83203125" style="37" customWidth="1"/>
    <col min="1800" max="1800" width="12.25" style="37" customWidth="1"/>
    <col min="1801" max="1802" width="10.08203125" style="37" customWidth="1"/>
    <col min="1803" max="2048" width="9" style="37"/>
    <col min="2049" max="2049" width="29.5" style="37" customWidth="1"/>
    <col min="2050" max="2050" width="9.5" style="37" customWidth="1"/>
    <col min="2051" max="2051" width="11.83203125" style="37" customWidth="1"/>
    <col min="2052" max="2052" width="9.83203125" style="37" customWidth="1"/>
    <col min="2053" max="2053" width="9.58203125" style="37" customWidth="1"/>
    <col min="2054" max="2054" width="25.58203125" style="37" customWidth="1"/>
    <col min="2055" max="2055" width="9.83203125" style="37" customWidth="1"/>
    <col min="2056" max="2056" width="12.25" style="37" customWidth="1"/>
    <col min="2057" max="2058" width="10.08203125" style="37" customWidth="1"/>
    <col min="2059" max="2304" width="9" style="37"/>
    <col min="2305" max="2305" width="29.5" style="37" customWidth="1"/>
    <col min="2306" max="2306" width="9.5" style="37" customWidth="1"/>
    <col min="2307" max="2307" width="11.83203125" style="37" customWidth="1"/>
    <col min="2308" max="2308" width="9.83203125" style="37" customWidth="1"/>
    <col min="2309" max="2309" width="9.58203125" style="37" customWidth="1"/>
    <col min="2310" max="2310" width="25.58203125" style="37" customWidth="1"/>
    <col min="2311" max="2311" width="9.83203125" style="37" customWidth="1"/>
    <col min="2312" max="2312" width="12.25" style="37" customWidth="1"/>
    <col min="2313" max="2314" width="10.08203125" style="37" customWidth="1"/>
    <col min="2315" max="2560" width="9" style="37"/>
    <col min="2561" max="2561" width="29.5" style="37" customWidth="1"/>
    <col min="2562" max="2562" width="9.5" style="37" customWidth="1"/>
    <col min="2563" max="2563" width="11.83203125" style="37" customWidth="1"/>
    <col min="2564" max="2564" width="9.83203125" style="37" customWidth="1"/>
    <col min="2565" max="2565" width="9.58203125" style="37" customWidth="1"/>
    <col min="2566" max="2566" width="25.58203125" style="37" customWidth="1"/>
    <col min="2567" max="2567" width="9.83203125" style="37" customWidth="1"/>
    <col min="2568" max="2568" width="12.25" style="37" customWidth="1"/>
    <col min="2569" max="2570" width="10.08203125" style="37" customWidth="1"/>
    <col min="2571" max="2816" width="9" style="37"/>
    <col min="2817" max="2817" width="29.5" style="37" customWidth="1"/>
    <col min="2818" max="2818" width="9.5" style="37" customWidth="1"/>
    <col min="2819" max="2819" width="11.83203125" style="37" customWidth="1"/>
    <col min="2820" max="2820" width="9.83203125" style="37" customWidth="1"/>
    <col min="2821" max="2821" width="9.58203125" style="37" customWidth="1"/>
    <col min="2822" max="2822" width="25.58203125" style="37" customWidth="1"/>
    <col min="2823" max="2823" width="9.83203125" style="37" customWidth="1"/>
    <col min="2824" max="2824" width="12.25" style="37" customWidth="1"/>
    <col min="2825" max="2826" width="10.08203125" style="37" customWidth="1"/>
    <col min="2827" max="3072" width="9" style="37"/>
    <col min="3073" max="3073" width="29.5" style="37" customWidth="1"/>
    <col min="3074" max="3074" width="9.5" style="37" customWidth="1"/>
    <col min="3075" max="3075" width="11.83203125" style="37" customWidth="1"/>
    <col min="3076" max="3076" width="9.83203125" style="37" customWidth="1"/>
    <col min="3077" max="3077" width="9.58203125" style="37" customWidth="1"/>
    <col min="3078" max="3078" width="25.58203125" style="37" customWidth="1"/>
    <col min="3079" max="3079" width="9.83203125" style="37" customWidth="1"/>
    <col min="3080" max="3080" width="12.25" style="37" customWidth="1"/>
    <col min="3081" max="3082" width="10.08203125" style="37" customWidth="1"/>
    <col min="3083" max="3328" width="9" style="37"/>
    <col min="3329" max="3329" width="29.5" style="37" customWidth="1"/>
    <col min="3330" max="3330" width="9.5" style="37" customWidth="1"/>
    <col min="3331" max="3331" width="11.83203125" style="37" customWidth="1"/>
    <col min="3332" max="3332" width="9.83203125" style="37" customWidth="1"/>
    <col min="3333" max="3333" width="9.58203125" style="37" customWidth="1"/>
    <col min="3334" max="3334" width="25.58203125" style="37" customWidth="1"/>
    <col min="3335" max="3335" width="9.83203125" style="37" customWidth="1"/>
    <col min="3336" max="3336" width="12.25" style="37" customWidth="1"/>
    <col min="3337" max="3338" width="10.08203125" style="37" customWidth="1"/>
    <col min="3339" max="3584" width="9" style="37"/>
    <col min="3585" max="3585" width="29.5" style="37" customWidth="1"/>
    <col min="3586" max="3586" width="9.5" style="37" customWidth="1"/>
    <col min="3587" max="3587" width="11.83203125" style="37" customWidth="1"/>
    <col min="3588" max="3588" width="9.83203125" style="37" customWidth="1"/>
    <col min="3589" max="3589" width="9.58203125" style="37" customWidth="1"/>
    <col min="3590" max="3590" width="25.58203125" style="37" customWidth="1"/>
    <col min="3591" max="3591" width="9.83203125" style="37" customWidth="1"/>
    <col min="3592" max="3592" width="12.25" style="37" customWidth="1"/>
    <col min="3593" max="3594" width="10.08203125" style="37" customWidth="1"/>
    <col min="3595" max="3840" width="9" style="37"/>
    <col min="3841" max="3841" width="29.5" style="37" customWidth="1"/>
    <col min="3842" max="3842" width="9.5" style="37" customWidth="1"/>
    <col min="3843" max="3843" width="11.83203125" style="37" customWidth="1"/>
    <col min="3844" max="3844" width="9.83203125" style="37" customWidth="1"/>
    <col min="3845" max="3845" width="9.58203125" style="37" customWidth="1"/>
    <col min="3846" max="3846" width="25.58203125" style="37" customWidth="1"/>
    <col min="3847" max="3847" width="9.83203125" style="37" customWidth="1"/>
    <col min="3848" max="3848" width="12.25" style="37" customWidth="1"/>
    <col min="3849" max="3850" width="10.08203125" style="37" customWidth="1"/>
    <col min="3851" max="4096" width="9" style="37"/>
    <col min="4097" max="4097" width="29.5" style="37" customWidth="1"/>
    <col min="4098" max="4098" width="9.5" style="37" customWidth="1"/>
    <col min="4099" max="4099" width="11.83203125" style="37" customWidth="1"/>
    <col min="4100" max="4100" width="9.83203125" style="37" customWidth="1"/>
    <col min="4101" max="4101" width="9.58203125" style="37" customWidth="1"/>
    <col min="4102" max="4102" width="25.58203125" style="37" customWidth="1"/>
    <col min="4103" max="4103" width="9.83203125" style="37" customWidth="1"/>
    <col min="4104" max="4104" width="12.25" style="37" customWidth="1"/>
    <col min="4105" max="4106" width="10.08203125" style="37" customWidth="1"/>
    <col min="4107" max="4352" width="9" style="37"/>
    <col min="4353" max="4353" width="29.5" style="37" customWidth="1"/>
    <col min="4354" max="4354" width="9.5" style="37" customWidth="1"/>
    <col min="4355" max="4355" width="11.83203125" style="37" customWidth="1"/>
    <col min="4356" max="4356" width="9.83203125" style="37" customWidth="1"/>
    <col min="4357" max="4357" width="9.58203125" style="37" customWidth="1"/>
    <col min="4358" max="4358" width="25.58203125" style="37" customWidth="1"/>
    <col min="4359" max="4359" width="9.83203125" style="37" customWidth="1"/>
    <col min="4360" max="4360" width="12.25" style="37" customWidth="1"/>
    <col min="4361" max="4362" width="10.08203125" style="37" customWidth="1"/>
    <col min="4363" max="4608" width="9" style="37"/>
    <col min="4609" max="4609" width="29.5" style="37" customWidth="1"/>
    <col min="4610" max="4610" width="9.5" style="37" customWidth="1"/>
    <col min="4611" max="4611" width="11.83203125" style="37" customWidth="1"/>
    <col min="4612" max="4612" width="9.83203125" style="37" customWidth="1"/>
    <col min="4613" max="4613" width="9.58203125" style="37" customWidth="1"/>
    <col min="4614" max="4614" width="25.58203125" style="37" customWidth="1"/>
    <col min="4615" max="4615" width="9.83203125" style="37" customWidth="1"/>
    <col min="4616" max="4616" width="12.25" style="37" customWidth="1"/>
    <col min="4617" max="4618" width="10.08203125" style="37" customWidth="1"/>
    <col min="4619" max="4864" width="9" style="37"/>
    <col min="4865" max="4865" width="29.5" style="37" customWidth="1"/>
    <col min="4866" max="4866" width="9.5" style="37" customWidth="1"/>
    <col min="4867" max="4867" width="11.83203125" style="37" customWidth="1"/>
    <col min="4868" max="4868" width="9.83203125" style="37" customWidth="1"/>
    <col min="4869" max="4869" width="9.58203125" style="37" customWidth="1"/>
    <col min="4870" max="4870" width="25.58203125" style="37" customWidth="1"/>
    <col min="4871" max="4871" width="9.83203125" style="37" customWidth="1"/>
    <col min="4872" max="4872" width="12.25" style="37" customWidth="1"/>
    <col min="4873" max="4874" width="10.08203125" style="37" customWidth="1"/>
    <col min="4875" max="5120" width="9" style="37"/>
    <col min="5121" max="5121" width="29.5" style="37" customWidth="1"/>
    <col min="5122" max="5122" width="9.5" style="37" customWidth="1"/>
    <col min="5123" max="5123" width="11.83203125" style="37" customWidth="1"/>
    <col min="5124" max="5124" width="9.83203125" style="37" customWidth="1"/>
    <col min="5125" max="5125" width="9.58203125" style="37" customWidth="1"/>
    <col min="5126" max="5126" width="25.58203125" style="37" customWidth="1"/>
    <col min="5127" max="5127" width="9.83203125" style="37" customWidth="1"/>
    <col min="5128" max="5128" width="12.25" style="37" customWidth="1"/>
    <col min="5129" max="5130" width="10.08203125" style="37" customWidth="1"/>
    <col min="5131" max="5376" width="9" style="37"/>
    <col min="5377" max="5377" width="29.5" style="37" customWidth="1"/>
    <col min="5378" max="5378" width="9.5" style="37" customWidth="1"/>
    <col min="5379" max="5379" width="11.83203125" style="37" customWidth="1"/>
    <col min="5380" max="5380" width="9.83203125" style="37" customWidth="1"/>
    <col min="5381" max="5381" width="9.58203125" style="37" customWidth="1"/>
    <col min="5382" max="5382" width="25.58203125" style="37" customWidth="1"/>
    <col min="5383" max="5383" width="9.83203125" style="37" customWidth="1"/>
    <col min="5384" max="5384" width="12.25" style="37" customWidth="1"/>
    <col min="5385" max="5386" width="10.08203125" style="37" customWidth="1"/>
    <col min="5387" max="5632" width="9" style="37"/>
    <col min="5633" max="5633" width="29.5" style="37" customWidth="1"/>
    <col min="5634" max="5634" width="9.5" style="37" customWidth="1"/>
    <col min="5635" max="5635" width="11.83203125" style="37" customWidth="1"/>
    <col min="5636" max="5636" width="9.83203125" style="37" customWidth="1"/>
    <col min="5637" max="5637" width="9.58203125" style="37" customWidth="1"/>
    <col min="5638" max="5638" width="25.58203125" style="37" customWidth="1"/>
    <col min="5639" max="5639" width="9.83203125" style="37" customWidth="1"/>
    <col min="5640" max="5640" width="12.25" style="37" customWidth="1"/>
    <col min="5641" max="5642" width="10.08203125" style="37" customWidth="1"/>
    <col min="5643" max="5888" width="9" style="37"/>
    <col min="5889" max="5889" width="29.5" style="37" customWidth="1"/>
    <col min="5890" max="5890" width="9.5" style="37" customWidth="1"/>
    <col min="5891" max="5891" width="11.83203125" style="37" customWidth="1"/>
    <col min="5892" max="5892" width="9.83203125" style="37" customWidth="1"/>
    <col min="5893" max="5893" width="9.58203125" style="37" customWidth="1"/>
    <col min="5894" max="5894" width="25.58203125" style="37" customWidth="1"/>
    <col min="5895" max="5895" width="9.83203125" style="37" customWidth="1"/>
    <col min="5896" max="5896" width="12.25" style="37" customWidth="1"/>
    <col min="5897" max="5898" width="10.08203125" style="37" customWidth="1"/>
    <col min="5899" max="6144" width="9" style="37"/>
    <col min="6145" max="6145" width="29.5" style="37" customWidth="1"/>
    <col min="6146" max="6146" width="9.5" style="37" customWidth="1"/>
    <col min="6147" max="6147" width="11.83203125" style="37" customWidth="1"/>
    <col min="6148" max="6148" width="9.83203125" style="37" customWidth="1"/>
    <col min="6149" max="6149" width="9.58203125" style="37" customWidth="1"/>
    <col min="6150" max="6150" width="25.58203125" style="37" customWidth="1"/>
    <col min="6151" max="6151" width="9.83203125" style="37" customWidth="1"/>
    <col min="6152" max="6152" width="12.25" style="37" customWidth="1"/>
    <col min="6153" max="6154" width="10.08203125" style="37" customWidth="1"/>
    <col min="6155" max="6400" width="9" style="37"/>
    <col min="6401" max="6401" width="29.5" style="37" customWidth="1"/>
    <col min="6402" max="6402" width="9.5" style="37" customWidth="1"/>
    <col min="6403" max="6403" width="11.83203125" style="37" customWidth="1"/>
    <col min="6404" max="6404" width="9.83203125" style="37" customWidth="1"/>
    <col min="6405" max="6405" width="9.58203125" style="37" customWidth="1"/>
    <col min="6406" max="6406" width="25.58203125" style="37" customWidth="1"/>
    <col min="6407" max="6407" width="9.83203125" style="37" customWidth="1"/>
    <col min="6408" max="6408" width="12.25" style="37" customWidth="1"/>
    <col min="6409" max="6410" width="10.08203125" style="37" customWidth="1"/>
    <col min="6411" max="6656" width="9" style="37"/>
    <col min="6657" max="6657" width="29.5" style="37" customWidth="1"/>
    <col min="6658" max="6658" width="9.5" style="37" customWidth="1"/>
    <col min="6659" max="6659" width="11.83203125" style="37" customWidth="1"/>
    <col min="6660" max="6660" width="9.83203125" style="37" customWidth="1"/>
    <col min="6661" max="6661" width="9.58203125" style="37" customWidth="1"/>
    <col min="6662" max="6662" width="25.58203125" style="37" customWidth="1"/>
    <col min="6663" max="6663" width="9.83203125" style="37" customWidth="1"/>
    <col min="6664" max="6664" width="12.25" style="37" customWidth="1"/>
    <col min="6665" max="6666" width="10.08203125" style="37" customWidth="1"/>
    <col min="6667" max="6912" width="9" style="37"/>
    <col min="6913" max="6913" width="29.5" style="37" customWidth="1"/>
    <col min="6914" max="6914" width="9.5" style="37" customWidth="1"/>
    <col min="6915" max="6915" width="11.83203125" style="37" customWidth="1"/>
    <col min="6916" max="6916" width="9.83203125" style="37" customWidth="1"/>
    <col min="6917" max="6917" width="9.58203125" style="37" customWidth="1"/>
    <col min="6918" max="6918" width="25.58203125" style="37" customWidth="1"/>
    <col min="6919" max="6919" width="9.83203125" style="37" customWidth="1"/>
    <col min="6920" max="6920" width="12.25" style="37" customWidth="1"/>
    <col min="6921" max="6922" width="10.08203125" style="37" customWidth="1"/>
    <col min="6923" max="7168" width="9" style="37"/>
    <col min="7169" max="7169" width="29.5" style="37" customWidth="1"/>
    <col min="7170" max="7170" width="9.5" style="37" customWidth="1"/>
    <col min="7171" max="7171" width="11.83203125" style="37" customWidth="1"/>
    <col min="7172" max="7172" width="9.83203125" style="37" customWidth="1"/>
    <col min="7173" max="7173" width="9.58203125" style="37" customWidth="1"/>
    <col min="7174" max="7174" width="25.58203125" style="37" customWidth="1"/>
    <col min="7175" max="7175" width="9.83203125" style="37" customWidth="1"/>
    <col min="7176" max="7176" width="12.25" style="37" customWidth="1"/>
    <col min="7177" max="7178" width="10.08203125" style="37" customWidth="1"/>
    <col min="7179" max="7424" width="9" style="37"/>
    <col min="7425" max="7425" width="29.5" style="37" customWidth="1"/>
    <col min="7426" max="7426" width="9.5" style="37" customWidth="1"/>
    <col min="7427" max="7427" width="11.83203125" style="37" customWidth="1"/>
    <col min="7428" max="7428" width="9.83203125" style="37" customWidth="1"/>
    <col min="7429" max="7429" width="9.58203125" style="37" customWidth="1"/>
    <col min="7430" max="7430" width="25.58203125" style="37" customWidth="1"/>
    <col min="7431" max="7431" width="9.83203125" style="37" customWidth="1"/>
    <col min="7432" max="7432" width="12.25" style="37" customWidth="1"/>
    <col min="7433" max="7434" width="10.08203125" style="37" customWidth="1"/>
    <col min="7435" max="7680" width="9" style="37"/>
    <col min="7681" max="7681" width="29.5" style="37" customWidth="1"/>
    <col min="7682" max="7682" width="9.5" style="37" customWidth="1"/>
    <col min="7683" max="7683" width="11.83203125" style="37" customWidth="1"/>
    <col min="7684" max="7684" width="9.83203125" style="37" customWidth="1"/>
    <col min="7685" max="7685" width="9.58203125" style="37" customWidth="1"/>
    <col min="7686" max="7686" width="25.58203125" style="37" customWidth="1"/>
    <col min="7687" max="7687" width="9.83203125" style="37" customWidth="1"/>
    <col min="7688" max="7688" width="12.25" style="37" customWidth="1"/>
    <col min="7689" max="7690" width="10.08203125" style="37" customWidth="1"/>
    <col min="7691" max="7936" width="9" style="37"/>
    <col min="7937" max="7937" width="29.5" style="37" customWidth="1"/>
    <col min="7938" max="7938" width="9.5" style="37" customWidth="1"/>
    <col min="7939" max="7939" width="11.83203125" style="37" customWidth="1"/>
    <col min="7940" max="7940" width="9.83203125" style="37" customWidth="1"/>
    <col min="7941" max="7941" width="9.58203125" style="37" customWidth="1"/>
    <col min="7942" max="7942" width="25.58203125" style="37" customWidth="1"/>
    <col min="7943" max="7943" width="9.83203125" style="37" customWidth="1"/>
    <col min="7944" max="7944" width="12.25" style="37" customWidth="1"/>
    <col min="7945" max="7946" width="10.08203125" style="37" customWidth="1"/>
    <col min="7947" max="8192" width="9" style="37"/>
    <col min="8193" max="8193" width="29.5" style="37" customWidth="1"/>
    <col min="8194" max="8194" width="9.5" style="37" customWidth="1"/>
    <col min="8195" max="8195" width="11.83203125" style="37" customWidth="1"/>
    <col min="8196" max="8196" width="9.83203125" style="37" customWidth="1"/>
    <col min="8197" max="8197" width="9.58203125" style="37" customWidth="1"/>
    <col min="8198" max="8198" width="25.58203125" style="37" customWidth="1"/>
    <col min="8199" max="8199" width="9.83203125" style="37" customWidth="1"/>
    <col min="8200" max="8200" width="12.25" style="37" customWidth="1"/>
    <col min="8201" max="8202" width="10.08203125" style="37" customWidth="1"/>
    <col min="8203" max="8448" width="9" style="37"/>
    <col min="8449" max="8449" width="29.5" style="37" customWidth="1"/>
    <col min="8450" max="8450" width="9.5" style="37" customWidth="1"/>
    <col min="8451" max="8451" width="11.83203125" style="37" customWidth="1"/>
    <col min="8452" max="8452" width="9.83203125" style="37" customWidth="1"/>
    <col min="8453" max="8453" width="9.58203125" style="37" customWidth="1"/>
    <col min="8454" max="8454" width="25.58203125" style="37" customWidth="1"/>
    <col min="8455" max="8455" width="9.83203125" style="37" customWidth="1"/>
    <col min="8456" max="8456" width="12.25" style="37" customWidth="1"/>
    <col min="8457" max="8458" width="10.08203125" style="37" customWidth="1"/>
    <col min="8459" max="8704" width="9" style="37"/>
    <col min="8705" max="8705" width="29.5" style="37" customWidth="1"/>
    <col min="8706" max="8706" width="9.5" style="37" customWidth="1"/>
    <col min="8707" max="8707" width="11.83203125" style="37" customWidth="1"/>
    <col min="8708" max="8708" width="9.83203125" style="37" customWidth="1"/>
    <col min="8709" max="8709" width="9.58203125" style="37" customWidth="1"/>
    <col min="8710" max="8710" width="25.58203125" style="37" customWidth="1"/>
    <col min="8711" max="8711" width="9.83203125" style="37" customWidth="1"/>
    <col min="8712" max="8712" width="12.25" style="37" customWidth="1"/>
    <col min="8713" max="8714" width="10.08203125" style="37" customWidth="1"/>
    <col min="8715" max="8960" width="9" style="37"/>
    <col min="8961" max="8961" width="29.5" style="37" customWidth="1"/>
    <col min="8962" max="8962" width="9.5" style="37" customWidth="1"/>
    <col min="8963" max="8963" width="11.83203125" style="37" customWidth="1"/>
    <col min="8964" max="8964" width="9.83203125" style="37" customWidth="1"/>
    <col min="8965" max="8965" width="9.58203125" style="37" customWidth="1"/>
    <col min="8966" max="8966" width="25.58203125" style="37" customWidth="1"/>
    <col min="8967" max="8967" width="9.83203125" style="37" customWidth="1"/>
    <col min="8968" max="8968" width="12.25" style="37" customWidth="1"/>
    <col min="8969" max="8970" width="10.08203125" style="37" customWidth="1"/>
    <col min="8971" max="9216" width="9" style="37"/>
    <col min="9217" max="9217" width="29.5" style="37" customWidth="1"/>
    <col min="9218" max="9218" width="9.5" style="37" customWidth="1"/>
    <col min="9219" max="9219" width="11.83203125" style="37" customWidth="1"/>
    <col min="9220" max="9220" width="9.83203125" style="37" customWidth="1"/>
    <col min="9221" max="9221" width="9.58203125" style="37" customWidth="1"/>
    <col min="9222" max="9222" width="25.58203125" style="37" customWidth="1"/>
    <col min="9223" max="9223" width="9.83203125" style="37" customWidth="1"/>
    <col min="9224" max="9224" width="12.25" style="37" customWidth="1"/>
    <col min="9225" max="9226" width="10.08203125" style="37" customWidth="1"/>
    <col min="9227" max="9472" width="9" style="37"/>
    <col min="9473" max="9473" width="29.5" style="37" customWidth="1"/>
    <col min="9474" max="9474" width="9.5" style="37" customWidth="1"/>
    <col min="9475" max="9475" width="11.83203125" style="37" customWidth="1"/>
    <col min="9476" max="9476" width="9.83203125" style="37" customWidth="1"/>
    <col min="9477" max="9477" width="9.58203125" style="37" customWidth="1"/>
    <col min="9478" max="9478" width="25.58203125" style="37" customWidth="1"/>
    <col min="9479" max="9479" width="9.83203125" style="37" customWidth="1"/>
    <col min="9480" max="9480" width="12.25" style="37" customWidth="1"/>
    <col min="9481" max="9482" width="10.08203125" style="37" customWidth="1"/>
    <col min="9483" max="9728" width="9" style="37"/>
    <col min="9729" max="9729" width="29.5" style="37" customWidth="1"/>
    <col min="9730" max="9730" width="9.5" style="37" customWidth="1"/>
    <col min="9731" max="9731" width="11.83203125" style="37" customWidth="1"/>
    <col min="9732" max="9732" width="9.83203125" style="37" customWidth="1"/>
    <col min="9733" max="9733" width="9.58203125" style="37" customWidth="1"/>
    <col min="9734" max="9734" width="25.58203125" style="37" customWidth="1"/>
    <col min="9735" max="9735" width="9.83203125" style="37" customWidth="1"/>
    <col min="9736" max="9736" width="12.25" style="37" customWidth="1"/>
    <col min="9737" max="9738" width="10.08203125" style="37" customWidth="1"/>
    <col min="9739" max="9984" width="9" style="37"/>
    <col min="9985" max="9985" width="29.5" style="37" customWidth="1"/>
    <col min="9986" max="9986" width="9.5" style="37" customWidth="1"/>
    <col min="9987" max="9987" width="11.83203125" style="37" customWidth="1"/>
    <col min="9988" max="9988" width="9.83203125" style="37" customWidth="1"/>
    <col min="9989" max="9989" width="9.58203125" style="37" customWidth="1"/>
    <col min="9990" max="9990" width="25.58203125" style="37" customWidth="1"/>
    <col min="9991" max="9991" width="9.83203125" style="37" customWidth="1"/>
    <col min="9992" max="9992" width="12.25" style="37" customWidth="1"/>
    <col min="9993" max="9994" width="10.08203125" style="37" customWidth="1"/>
    <col min="9995" max="10240" width="9" style="37"/>
    <col min="10241" max="10241" width="29.5" style="37" customWidth="1"/>
    <col min="10242" max="10242" width="9.5" style="37" customWidth="1"/>
    <col min="10243" max="10243" width="11.83203125" style="37" customWidth="1"/>
    <col min="10244" max="10244" width="9.83203125" style="37" customWidth="1"/>
    <col min="10245" max="10245" width="9.58203125" style="37" customWidth="1"/>
    <col min="10246" max="10246" width="25.58203125" style="37" customWidth="1"/>
    <col min="10247" max="10247" width="9.83203125" style="37" customWidth="1"/>
    <col min="10248" max="10248" width="12.25" style="37" customWidth="1"/>
    <col min="10249" max="10250" width="10.08203125" style="37" customWidth="1"/>
    <col min="10251" max="10496" width="9" style="37"/>
    <col min="10497" max="10497" width="29.5" style="37" customWidth="1"/>
    <col min="10498" max="10498" width="9.5" style="37" customWidth="1"/>
    <col min="10499" max="10499" width="11.83203125" style="37" customWidth="1"/>
    <col min="10500" max="10500" width="9.83203125" style="37" customWidth="1"/>
    <col min="10501" max="10501" width="9.58203125" style="37" customWidth="1"/>
    <col min="10502" max="10502" width="25.58203125" style="37" customWidth="1"/>
    <col min="10503" max="10503" width="9.83203125" style="37" customWidth="1"/>
    <col min="10504" max="10504" width="12.25" style="37" customWidth="1"/>
    <col min="10505" max="10506" width="10.08203125" style="37" customWidth="1"/>
    <col min="10507" max="10752" width="9" style="37"/>
    <col min="10753" max="10753" width="29.5" style="37" customWidth="1"/>
    <col min="10754" max="10754" width="9.5" style="37" customWidth="1"/>
    <col min="10755" max="10755" width="11.83203125" style="37" customWidth="1"/>
    <col min="10756" max="10756" width="9.83203125" style="37" customWidth="1"/>
    <col min="10757" max="10757" width="9.58203125" style="37" customWidth="1"/>
    <col min="10758" max="10758" width="25.58203125" style="37" customWidth="1"/>
    <col min="10759" max="10759" width="9.83203125" style="37" customWidth="1"/>
    <col min="10760" max="10760" width="12.25" style="37" customWidth="1"/>
    <col min="10761" max="10762" width="10.08203125" style="37" customWidth="1"/>
    <col min="10763" max="11008" width="9" style="37"/>
    <col min="11009" max="11009" width="29.5" style="37" customWidth="1"/>
    <col min="11010" max="11010" width="9.5" style="37" customWidth="1"/>
    <col min="11011" max="11011" width="11.83203125" style="37" customWidth="1"/>
    <col min="11012" max="11012" width="9.83203125" style="37" customWidth="1"/>
    <col min="11013" max="11013" width="9.58203125" style="37" customWidth="1"/>
    <col min="11014" max="11014" width="25.58203125" style="37" customWidth="1"/>
    <col min="11015" max="11015" width="9.83203125" style="37" customWidth="1"/>
    <col min="11016" max="11016" width="12.25" style="37" customWidth="1"/>
    <col min="11017" max="11018" width="10.08203125" style="37" customWidth="1"/>
    <col min="11019" max="11264" width="9" style="37"/>
    <col min="11265" max="11265" width="29.5" style="37" customWidth="1"/>
    <col min="11266" max="11266" width="9.5" style="37" customWidth="1"/>
    <col min="11267" max="11267" width="11.83203125" style="37" customWidth="1"/>
    <col min="11268" max="11268" width="9.83203125" style="37" customWidth="1"/>
    <col min="11269" max="11269" width="9.58203125" style="37" customWidth="1"/>
    <col min="11270" max="11270" width="25.58203125" style="37" customWidth="1"/>
    <col min="11271" max="11271" width="9.83203125" style="37" customWidth="1"/>
    <col min="11272" max="11272" width="12.25" style="37" customWidth="1"/>
    <col min="11273" max="11274" width="10.08203125" style="37" customWidth="1"/>
    <col min="11275" max="11520" width="9" style="37"/>
    <col min="11521" max="11521" width="29.5" style="37" customWidth="1"/>
    <col min="11522" max="11522" width="9.5" style="37" customWidth="1"/>
    <col min="11523" max="11523" width="11.83203125" style="37" customWidth="1"/>
    <col min="11524" max="11524" width="9.83203125" style="37" customWidth="1"/>
    <col min="11525" max="11525" width="9.58203125" style="37" customWidth="1"/>
    <col min="11526" max="11526" width="25.58203125" style="37" customWidth="1"/>
    <col min="11527" max="11527" width="9.83203125" style="37" customWidth="1"/>
    <col min="11528" max="11528" width="12.25" style="37" customWidth="1"/>
    <col min="11529" max="11530" width="10.08203125" style="37" customWidth="1"/>
    <col min="11531" max="11776" width="9" style="37"/>
    <col min="11777" max="11777" width="29.5" style="37" customWidth="1"/>
    <col min="11778" max="11778" width="9.5" style="37" customWidth="1"/>
    <col min="11779" max="11779" width="11.83203125" style="37" customWidth="1"/>
    <col min="11780" max="11780" width="9.83203125" style="37" customWidth="1"/>
    <col min="11781" max="11781" width="9.58203125" style="37" customWidth="1"/>
    <col min="11782" max="11782" width="25.58203125" style="37" customWidth="1"/>
    <col min="11783" max="11783" width="9.83203125" style="37" customWidth="1"/>
    <col min="11784" max="11784" width="12.25" style="37" customWidth="1"/>
    <col min="11785" max="11786" width="10.08203125" style="37" customWidth="1"/>
    <col min="11787" max="12032" width="9" style="37"/>
    <col min="12033" max="12033" width="29.5" style="37" customWidth="1"/>
    <col min="12034" max="12034" width="9.5" style="37" customWidth="1"/>
    <col min="12035" max="12035" width="11.83203125" style="37" customWidth="1"/>
    <col min="12036" max="12036" width="9.83203125" style="37" customWidth="1"/>
    <col min="12037" max="12037" width="9.58203125" style="37" customWidth="1"/>
    <col min="12038" max="12038" width="25.58203125" style="37" customWidth="1"/>
    <col min="12039" max="12039" width="9.83203125" style="37" customWidth="1"/>
    <col min="12040" max="12040" width="12.25" style="37" customWidth="1"/>
    <col min="12041" max="12042" width="10.08203125" style="37" customWidth="1"/>
    <col min="12043" max="12288" width="9" style="37"/>
    <col min="12289" max="12289" width="29.5" style="37" customWidth="1"/>
    <col min="12290" max="12290" width="9.5" style="37" customWidth="1"/>
    <col min="12291" max="12291" width="11.83203125" style="37" customWidth="1"/>
    <col min="12292" max="12292" width="9.83203125" style="37" customWidth="1"/>
    <col min="12293" max="12293" width="9.58203125" style="37" customWidth="1"/>
    <col min="12294" max="12294" width="25.58203125" style="37" customWidth="1"/>
    <col min="12295" max="12295" width="9.83203125" style="37" customWidth="1"/>
    <col min="12296" max="12296" width="12.25" style="37" customWidth="1"/>
    <col min="12297" max="12298" width="10.08203125" style="37" customWidth="1"/>
    <col min="12299" max="12544" width="9" style="37"/>
    <col min="12545" max="12545" width="29.5" style="37" customWidth="1"/>
    <col min="12546" max="12546" width="9.5" style="37" customWidth="1"/>
    <col min="12547" max="12547" width="11.83203125" style="37" customWidth="1"/>
    <col min="12548" max="12548" width="9.83203125" style="37" customWidth="1"/>
    <col min="12549" max="12549" width="9.58203125" style="37" customWidth="1"/>
    <col min="12550" max="12550" width="25.58203125" style="37" customWidth="1"/>
    <col min="12551" max="12551" width="9.83203125" style="37" customWidth="1"/>
    <col min="12552" max="12552" width="12.25" style="37" customWidth="1"/>
    <col min="12553" max="12554" width="10.08203125" style="37" customWidth="1"/>
    <col min="12555" max="12800" width="9" style="37"/>
    <col min="12801" max="12801" width="29.5" style="37" customWidth="1"/>
    <col min="12802" max="12802" width="9.5" style="37" customWidth="1"/>
    <col min="12803" max="12803" width="11.83203125" style="37" customWidth="1"/>
    <col min="12804" max="12804" width="9.83203125" style="37" customWidth="1"/>
    <col min="12805" max="12805" width="9.58203125" style="37" customWidth="1"/>
    <col min="12806" max="12806" width="25.58203125" style="37" customWidth="1"/>
    <col min="12807" max="12807" width="9.83203125" style="37" customWidth="1"/>
    <col min="12808" max="12808" width="12.25" style="37" customWidth="1"/>
    <col min="12809" max="12810" width="10.08203125" style="37" customWidth="1"/>
    <col min="12811" max="13056" width="9" style="37"/>
    <col min="13057" max="13057" width="29.5" style="37" customWidth="1"/>
    <col min="13058" max="13058" width="9.5" style="37" customWidth="1"/>
    <col min="13059" max="13059" width="11.83203125" style="37" customWidth="1"/>
    <col min="13060" max="13060" width="9.83203125" style="37" customWidth="1"/>
    <col min="13061" max="13061" width="9.58203125" style="37" customWidth="1"/>
    <col min="13062" max="13062" width="25.58203125" style="37" customWidth="1"/>
    <col min="13063" max="13063" width="9.83203125" style="37" customWidth="1"/>
    <col min="13064" max="13064" width="12.25" style="37" customWidth="1"/>
    <col min="13065" max="13066" width="10.08203125" style="37" customWidth="1"/>
    <col min="13067" max="13312" width="9" style="37"/>
    <col min="13313" max="13313" width="29.5" style="37" customWidth="1"/>
    <col min="13314" max="13314" width="9.5" style="37" customWidth="1"/>
    <col min="13315" max="13315" width="11.83203125" style="37" customWidth="1"/>
    <col min="13316" max="13316" width="9.83203125" style="37" customWidth="1"/>
    <col min="13317" max="13317" width="9.58203125" style="37" customWidth="1"/>
    <col min="13318" max="13318" width="25.58203125" style="37" customWidth="1"/>
    <col min="13319" max="13319" width="9.83203125" style="37" customWidth="1"/>
    <col min="13320" max="13320" width="12.25" style="37" customWidth="1"/>
    <col min="13321" max="13322" width="10.08203125" style="37" customWidth="1"/>
    <col min="13323" max="13568" width="9" style="37"/>
    <col min="13569" max="13569" width="29.5" style="37" customWidth="1"/>
    <col min="13570" max="13570" width="9.5" style="37" customWidth="1"/>
    <col min="13571" max="13571" width="11.83203125" style="37" customWidth="1"/>
    <col min="13572" max="13572" width="9.83203125" style="37" customWidth="1"/>
    <col min="13573" max="13573" width="9.58203125" style="37" customWidth="1"/>
    <col min="13574" max="13574" width="25.58203125" style="37" customWidth="1"/>
    <col min="13575" max="13575" width="9.83203125" style="37" customWidth="1"/>
    <col min="13576" max="13576" width="12.25" style="37" customWidth="1"/>
    <col min="13577" max="13578" width="10.08203125" style="37" customWidth="1"/>
    <col min="13579" max="13824" width="9" style="37"/>
    <col min="13825" max="13825" width="29.5" style="37" customWidth="1"/>
    <col min="13826" max="13826" width="9.5" style="37" customWidth="1"/>
    <col min="13827" max="13827" width="11.83203125" style="37" customWidth="1"/>
    <col min="13828" max="13828" width="9.83203125" style="37" customWidth="1"/>
    <col min="13829" max="13829" width="9.58203125" style="37" customWidth="1"/>
    <col min="13830" max="13830" width="25.58203125" style="37" customWidth="1"/>
    <col min="13831" max="13831" width="9.83203125" style="37" customWidth="1"/>
    <col min="13832" max="13832" width="12.25" style="37" customWidth="1"/>
    <col min="13833" max="13834" width="10.08203125" style="37" customWidth="1"/>
    <col min="13835" max="14080" width="9" style="37"/>
    <col min="14081" max="14081" width="29.5" style="37" customWidth="1"/>
    <col min="14082" max="14082" width="9.5" style="37" customWidth="1"/>
    <col min="14083" max="14083" width="11.83203125" style="37" customWidth="1"/>
    <col min="14084" max="14084" width="9.83203125" style="37" customWidth="1"/>
    <col min="14085" max="14085" width="9.58203125" style="37" customWidth="1"/>
    <col min="14086" max="14086" width="25.58203125" style="37" customWidth="1"/>
    <col min="14087" max="14087" width="9.83203125" style="37" customWidth="1"/>
    <col min="14088" max="14088" width="12.25" style="37" customWidth="1"/>
    <col min="14089" max="14090" width="10.08203125" style="37" customWidth="1"/>
    <col min="14091" max="14336" width="9" style="37"/>
    <col min="14337" max="14337" width="29.5" style="37" customWidth="1"/>
    <col min="14338" max="14338" width="9.5" style="37" customWidth="1"/>
    <col min="14339" max="14339" width="11.83203125" style="37" customWidth="1"/>
    <col min="14340" max="14340" width="9.83203125" style="37" customWidth="1"/>
    <col min="14341" max="14341" width="9.58203125" style="37" customWidth="1"/>
    <col min="14342" max="14342" width="25.58203125" style="37" customWidth="1"/>
    <col min="14343" max="14343" width="9.83203125" style="37" customWidth="1"/>
    <col min="14344" max="14344" width="12.25" style="37" customWidth="1"/>
    <col min="14345" max="14346" width="10.08203125" style="37" customWidth="1"/>
    <col min="14347" max="14592" width="9" style="37"/>
    <col min="14593" max="14593" width="29.5" style="37" customWidth="1"/>
    <col min="14594" max="14594" width="9.5" style="37" customWidth="1"/>
    <col min="14595" max="14595" width="11.83203125" style="37" customWidth="1"/>
    <col min="14596" max="14596" width="9.83203125" style="37" customWidth="1"/>
    <col min="14597" max="14597" width="9.58203125" style="37" customWidth="1"/>
    <col min="14598" max="14598" width="25.58203125" style="37" customWidth="1"/>
    <col min="14599" max="14599" width="9.83203125" style="37" customWidth="1"/>
    <col min="14600" max="14600" width="12.25" style="37" customWidth="1"/>
    <col min="14601" max="14602" width="10.08203125" style="37" customWidth="1"/>
    <col min="14603" max="14848" width="9" style="37"/>
    <col min="14849" max="14849" width="29.5" style="37" customWidth="1"/>
    <col min="14850" max="14850" width="9.5" style="37" customWidth="1"/>
    <col min="14851" max="14851" width="11.83203125" style="37" customWidth="1"/>
    <col min="14852" max="14852" width="9.83203125" style="37" customWidth="1"/>
    <col min="14853" max="14853" width="9.58203125" style="37" customWidth="1"/>
    <col min="14854" max="14854" width="25.58203125" style="37" customWidth="1"/>
    <col min="14855" max="14855" width="9.83203125" style="37" customWidth="1"/>
    <col min="14856" max="14856" width="12.25" style="37" customWidth="1"/>
    <col min="14857" max="14858" width="10.08203125" style="37" customWidth="1"/>
    <col min="14859" max="15104" width="9" style="37"/>
    <col min="15105" max="15105" width="29.5" style="37" customWidth="1"/>
    <col min="15106" max="15106" width="9.5" style="37" customWidth="1"/>
    <col min="15107" max="15107" width="11.83203125" style="37" customWidth="1"/>
    <col min="15108" max="15108" width="9.83203125" style="37" customWidth="1"/>
    <col min="15109" max="15109" width="9.58203125" style="37" customWidth="1"/>
    <col min="15110" max="15110" width="25.58203125" style="37" customWidth="1"/>
    <col min="15111" max="15111" width="9.83203125" style="37" customWidth="1"/>
    <col min="15112" max="15112" width="12.25" style="37" customWidth="1"/>
    <col min="15113" max="15114" width="10.08203125" style="37" customWidth="1"/>
    <col min="15115" max="15360" width="9" style="37"/>
    <col min="15361" max="15361" width="29.5" style="37" customWidth="1"/>
    <col min="15362" max="15362" width="9.5" style="37" customWidth="1"/>
    <col min="15363" max="15363" width="11.83203125" style="37" customWidth="1"/>
    <col min="15364" max="15364" width="9.83203125" style="37" customWidth="1"/>
    <col min="15365" max="15365" width="9.58203125" style="37" customWidth="1"/>
    <col min="15366" max="15366" width="25.58203125" style="37" customWidth="1"/>
    <col min="15367" max="15367" width="9.83203125" style="37" customWidth="1"/>
    <col min="15368" max="15368" width="12.25" style="37" customWidth="1"/>
    <col min="15369" max="15370" width="10.08203125" style="37" customWidth="1"/>
    <col min="15371" max="15616" width="9" style="37"/>
    <col min="15617" max="15617" width="29.5" style="37" customWidth="1"/>
    <col min="15618" max="15618" width="9.5" style="37" customWidth="1"/>
    <col min="15619" max="15619" width="11.83203125" style="37" customWidth="1"/>
    <col min="15620" max="15620" width="9.83203125" style="37" customWidth="1"/>
    <col min="15621" max="15621" width="9.58203125" style="37" customWidth="1"/>
    <col min="15622" max="15622" width="25.58203125" style="37" customWidth="1"/>
    <col min="15623" max="15623" width="9.83203125" style="37" customWidth="1"/>
    <col min="15624" max="15624" width="12.25" style="37" customWidth="1"/>
    <col min="15625" max="15626" width="10.08203125" style="37" customWidth="1"/>
    <col min="15627" max="15872" width="9" style="37"/>
    <col min="15873" max="15873" width="29.5" style="37" customWidth="1"/>
    <col min="15874" max="15874" width="9.5" style="37" customWidth="1"/>
    <col min="15875" max="15875" width="11.83203125" style="37" customWidth="1"/>
    <col min="15876" max="15876" width="9.83203125" style="37" customWidth="1"/>
    <col min="15877" max="15877" width="9.58203125" style="37" customWidth="1"/>
    <col min="15878" max="15878" width="25.58203125" style="37" customWidth="1"/>
    <col min="15879" max="15879" width="9.83203125" style="37" customWidth="1"/>
    <col min="15880" max="15880" width="12.25" style="37" customWidth="1"/>
    <col min="15881" max="15882" width="10.08203125" style="37" customWidth="1"/>
    <col min="15883" max="16128" width="9" style="37"/>
    <col min="16129" max="16129" width="29.5" style="37" customWidth="1"/>
    <col min="16130" max="16130" width="9.5" style="37" customWidth="1"/>
    <col min="16131" max="16131" width="11.83203125" style="37" customWidth="1"/>
    <col min="16132" max="16132" width="9.83203125" style="37" customWidth="1"/>
    <col min="16133" max="16133" width="9.58203125" style="37" customWidth="1"/>
    <col min="16134" max="16134" width="25.58203125" style="37" customWidth="1"/>
    <col min="16135" max="16135" width="9.83203125" style="37" customWidth="1"/>
    <col min="16136" max="16136" width="12.25" style="37" customWidth="1"/>
    <col min="16137" max="16138" width="10.08203125" style="37" customWidth="1"/>
    <col min="16139" max="16384" width="9" style="37"/>
  </cols>
  <sheetData>
    <row r="1" spans="1:10" ht="15.65" customHeight="1" x14ac:dyDescent="0.3">
      <c r="A1" s="37" t="s">
        <v>382</v>
      </c>
      <c r="B1" s="49"/>
      <c r="C1" s="49"/>
      <c r="D1" s="50"/>
      <c r="E1" s="50"/>
      <c r="J1" s="50"/>
    </row>
    <row r="2" spans="1:10" ht="30" customHeight="1" x14ac:dyDescent="0.3">
      <c r="A2" s="184" t="s">
        <v>372</v>
      </c>
      <c r="B2" s="184"/>
      <c r="C2" s="184"/>
      <c r="D2" s="184"/>
      <c r="E2" s="185"/>
      <c r="F2" s="184"/>
      <c r="G2" s="184"/>
      <c r="H2" s="184"/>
      <c r="I2" s="184"/>
      <c r="J2" s="185"/>
    </row>
    <row r="3" spans="1:10" ht="14.25" customHeight="1" x14ac:dyDescent="0.3">
      <c r="A3" s="51"/>
      <c r="B3" s="186" t="s">
        <v>284</v>
      </c>
      <c r="C3" s="186"/>
      <c r="D3" s="186"/>
      <c r="E3" s="187"/>
      <c r="F3" s="186"/>
      <c r="G3" s="186"/>
      <c r="H3" s="186"/>
      <c r="I3" s="186"/>
      <c r="J3" s="187"/>
    </row>
    <row r="4" spans="1:10" ht="19.5" customHeight="1" x14ac:dyDescent="0.3">
      <c r="A4" s="38" t="s">
        <v>3</v>
      </c>
      <c r="B4" s="39" t="s">
        <v>285</v>
      </c>
      <c r="C4" s="39" t="s">
        <v>286</v>
      </c>
      <c r="D4" s="40" t="s">
        <v>287</v>
      </c>
      <c r="E4" s="40" t="s">
        <v>288</v>
      </c>
      <c r="F4" s="41" t="s">
        <v>10</v>
      </c>
      <c r="G4" s="41" t="s">
        <v>285</v>
      </c>
      <c r="H4" s="41" t="s">
        <v>286</v>
      </c>
      <c r="I4" s="41" t="s">
        <v>287</v>
      </c>
      <c r="J4" s="42" t="s">
        <v>288</v>
      </c>
    </row>
    <row r="5" spans="1:10" s="17" customFormat="1" ht="16.5" customHeight="1" x14ac:dyDescent="0.3">
      <c r="A5" s="52" t="s">
        <v>24</v>
      </c>
      <c r="B5" s="154">
        <f>SUM(B6:B19)</f>
        <v>169973</v>
      </c>
      <c r="C5" s="154">
        <f>SUM(C6:C19)</f>
        <v>160171.12999999995</v>
      </c>
      <c r="D5" s="154">
        <f>SUM(D6:D19)</f>
        <v>9801.8700000000063</v>
      </c>
      <c r="E5" s="183">
        <f t="shared" ref="E5:E6" si="0">D5/C5*100</f>
        <v>6.1196234302648733</v>
      </c>
      <c r="F5" s="182" t="s">
        <v>289</v>
      </c>
      <c r="G5" s="53">
        <v>72922</v>
      </c>
      <c r="H5" s="54">
        <v>41614</v>
      </c>
      <c r="I5" s="55">
        <f>G5-H5</f>
        <v>31308</v>
      </c>
      <c r="J5" s="56">
        <f>I5/H5*100</f>
        <v>75.234296150334018</v>
      </c>
    </row>
    <row r="6" spans="1:10" s="17" customFormat="1" ht="16.5" customHeight="1" x14ac:dyDescent="0.3">
      <c r="A6" s="57" t="s">
        <v>290</v>
      </c>
      <c r="B6" s="55">
        <v>91260</v>
      </c>
      <c r="C6" s="155">
        <v>75535.009999999995</v>
      </c>
      <c r="D6" s="55">
        <f>B6-C6</f>
        <v>15724.990000000005</v>
      </c>
      <c r="E6" s="56">
        <f t="shared" si="0"/>
        <v>20.818147770153214</v>
      </c>
      <c r="F6" s="182" t="s">
        <v>291</v>
      </c>
      <c r="G6" s="58">
        <v>1249</v>
      </c>
      <c r="H6" s="59">
        <v>184</v>
      </c>
      <c r="I6" s="60">
        <f t="shared" ref="I6:I18" si="1">G6-H6</f>
        <v>1065</v>
      </c>
      <c r="J6" s="56">
        <f t="shared" ref="J6:J18" si="2">I6/H6*100</f>
        <v>578.80434782608688</v>
      </c>
    </row>
    <row r="7" spans="1:10" s="17" customFormat="1" ht="16.5" customHeight="1" x14ac:dyDescent="0.3">
      <c r="A7" s="57" t="s">
        <v>293</v>
      </c>
      <c r="B7" s="55">
        <v>30790</v>
      </c>
      <c r="C7" s="155">
        <v>42893.82</v>
      </c>
      <c r="D7" s="55">
        <f t="shared" ref="D7:D19" si="3">B7-C7</f>
        <v>-12103.82</v>
      </c>
      <c r="E7" s="56">
        <f t="shared" ref="E7:E19" si="4">D7/C7*100</f>
        <v>-28.218097618724563</v>
      </c>
      <c r="F7" s="182" t="s">
        <v>292</v>
      </c>
      <c r="G7" s="61">
        <v>16030</v>
      </c>
      <c r="H7" s="54">
        <v>10324</v>
      </c>
      <c r="I7" s="60">
        <f t="shared" si="1"/>
        <v>5706</v>
      </c>
      <c r="J7" s="56">
        <f t="shared" si="2"/>
        <v>55.269275474622233</v>
      </c>
    </row>
    <row r="8" spans="1:10" s="17" customFormat="1" ht="16.5" customHeight="1" x14ac:dyDescent="0.3">
      <c r="A8" s="57" t="s">
        <v>295</v>
      </c>
      <c r="B8" s="55">
        <v>4150</v>
      </c>
      <c r="C8" s="155">
        <v>4397.37</v>
      </c>
      <c r="D8" s="55">
        <f t="shared" si="3"/>
        <v>-247.36999999999989</v>
      </c>
      <c r="E8" s="56">
        <f t="shared" si="4"/>
        <v>-5.6254079142760309</v>
      </c>
      <c r="F8" s="182" t="s">
        <v>294</v>
      </c>
      <c r="G8" s="61">
        <v>81359</v>
      </c>
      <c r="H8" s="54">
        <v>78959</v>
      </c>
      <c r="I8" s="60">
        <f t="shared" si="1"/>
        <v>2400</v>
      </c>
      <c r="J8" s="56">
        <f t="shared" si="2"/>
        <v>3.0395521726465633</v>
      </c>
    </row>
    <row r="9" spans="1:10" s="17" customFormat="1" ht="16.5" customHeight="1" x14ac:dyDescent="0.3">
      <c r="A9" s="57" t="s">
        <v>297</v>
      </c>
      <c r="B9" s="55">
        <v>1317</v>
      </c>
      <c r="C9" s="155">
        <v>1109.55</v>
      </c>
      <c r="D9" s="55">
        <f t="shared" si="3"/>
        <v>207.45000000000005</v>
      </c>
      <c r="E9" s="56">
        <f t="shared" si="4"/>
        <v>18.696768960389353</v>
      </c>
      <c r="F9" s="182" t="s">
        <v>296</v>
      </c>
      <c r="G9" s="61">
        <v>7180</v>
      </c>
      <c r="H9" s="54">
        <v>6935</v>
      </c>
      <c r="I9" s="60">
        <f t="shared" si="1"/>
        <v>245</v>
      </c>
      <c r="J9" s="56">
        <f t="shared" si="2"/>
        <v>3.5328046142754141</v>
      </c>
    </row>
    <row r="10" spans="1:10" s="17" customFormat="1" ht="16.5" customHeight="1" x14ac:dyDescent="0.3">
      <c r="A10" s="57" t="s">
        <v>299</v>
      </c>
      <c r="B10" s="55">
        <v>10171</v>
      </c>
      <c r="C10" s="155">
        <v>12413.1</v>
      </c>
      <c r="D10" s="55">
        <f t="shared" si="3"/>
        <v>-2242.1000000000004</v>
      </c>
      <c r="E10" s="56">
        <f t="shared" si="4"/>
        <v>-18.062369593413415</v>
      </c>
      <c r="F10" s="182" t="s">
        <v>298</v>
      </c>
      <c r="G10" s="58">
        <v>6608</v>
      </c>
      <c r="H10" s="59">
        <v>4707</v>
      </c>
      <c r="I10" s="60">
        <f t="shared" si="1"/>
        <v>1901</v>
      </c>
      <c r="J10" s="56">
        <f t="shared" si="2"/>
        <v>40.386658168684939</v>
      </c>
    </row>
    <row r="11" spans="1:10" s="17" customFormat="1" ht="16.5" customHeight="1" x14ac:dyDescent="0.3">
      <c r="A11" s="57" t="s">
        <v>301</v>
      </c>
      <c r="B11" s="55">
        <v>7951</v>
      </c>
      <c r="C11" s="155">
        <v>5843.51</v>
      </c>
      <c r="D11" s="55">
        <f t="shared" si="3"/>
        <v>2107.4899999999998</v>
      </c>
      <c r="E11" s="56">
        <f t="shared" si="4"/>
        <v>36.065481191954831</v>
      </c>
      <c r="F11" s="182" t="s">
        <v>300</v>
      </c>
      <c r="G11" s="61">
        <v>65528</v>
      </c>
      <c r="H11" s="54">
        <v>35925</v>
      </c>
      <c r="I11" s="60">
        <f t="shared" si="1"/>
        <v>29603</v>
      </c>
      <c r="J11" s="56">
        <f t="shared" si="2"/>
        <v>82.40222686151705</v>
      </c>
    </row>
    <row r="12" spans="1:10" s="17" customFormat="1" ht="16.5" customHeight="1" x14ac:dyDescent="0.3">
      <c r="A12" s="57" t="s">
        <v>303</v>
      </c>
      <c r="B12" s="55">
        <v>7742</v>
      </c>
      <c r="C12" s="155">
        <v>6576.37</v>
      </c>
      <c r="D12" s="55">
        <f t="shared" si="3"/>
        <v>1165.6300000000001</v>
      </c>
      <c r="E12" s="56">
        <f t="shared" si="4"/>
        <v>17.724519757860342</v>
      </c>
      <c r="F12" s="182" t="s">
        <v>302</v>
      </c>
      <c r="G12" s="61">
        <v>28076</v>
      </c>
      <c r="H12" s="54">
        <v>23068</v>
      </c>
      <c r="I12" s="60">
        <f t="shared" si="1"/>
        <v>5008</v>
      </c>
      <c r="J12" s="56">
        <f t="shared" si="2"/>
        <v>21.709727761401076</v>
      </c>
    </row>
    <row r="13" spans="1:10" s="17" customFormat="1" ht="16.5" customHeight="1" x14ac:dyDescent="0.3">
      <c r="A13" s="57" t="s">
        <v>305</v>
      </c>
      <c r="B13" s="55">
        <v>2694</v>
      </c>
      <c r="C13" s="55">
        <v>3491.74</v>
      </c>
      <c r="D13" s="55">
        <f t="shared" si="3"/>
        <v>-797.73999999999978</v>
      </c>
      <c r="E13" s="56">
        <f t="shared" si="4"/>
        <v>-22.846489142948784</v>
      </c>
      <c r="F13" s="182" t="s">
        <v>304</v>
      </c>
      <c r="G13" s="61">
        <v>8254</v>
      </c>
      <c r="H13" s="54">
        <v>10407</v>
      </c>
      <c r="I13" s="60">
        <f t="shared" si="1"/>
        <v>-2153</v>
      </c>
      <c r="J13" s="56">
        <f t="shared" si="2"/>
        <v>-20.687998462573269</v>
      </c>
    </row>
    <row r="14" spans="1:10" s="17" customFormat="1" ht="16.5" customHeight="1" x14ac:dyDescent="0.3">
      <c r="A14" s="57" t="s">
        <v>307</v>
      </c>
      <c r="B14" s="55">
        <v>1171</v>
      </c>
      <c r="C14" s="155">
        <v>1516.74</v>
      </c>
      <c r="D14" s="55">
        <f t="shared" si="3"/>
        <v>-345.74</v>
      </c>
      <c r="E14" s="56">
        <f t="shared" si="4"/>
        <v>-22.794941783034666</v>
      </c>
      <c r="F14" s="182" t="s">
        <v>306</v>
      </c>
      <c r="G14" s="61">
        <v>54230</v>
      </c>
      <c r="H14" s="54">
        <v>55080</v>
      </c>
      <c r="I14" s="60">
        <f t="shared" si="1"/>
        <v>-850</v>
      </c>
      <c r="J14" s="56">
        <f t="shared" si="2"/>
        <v>-1.5432098765432098</v>
      </c>
    </row>
    <row r="15" spans="1:10" s="17" customFormat="1" ht="16.5" customHeight="1" x14ac:dyDescent="0.3">
      <c r="A15" s="57" t="s">
        <v>309</v>
      </c>
      <c r="B15" s="55">
        <v>1384</v>
      </c>
      <c r="C15" s="155">
        <v>1041.74</v>
      </c>
      <c r="D15" s="55">
        <f t="shared" si="3"/>
        <v>342.26</v>
      </c>
      <c r="E15" s="56">
        <f t="shared" si="4"/>
        <v>32.854647032848888</v>
      </c>
      <c r="F15" s="182" t="s">
        <v>308</v>
      </c>
      <c r="G15" s="61">
        <v>64324</v>
      </c>
      <c r="H15" s="59">
        <v>60587</v>
      </c>
      <c r="I15" s="60">
        <f t="shared" si="1"/>
        <v>3737</v>
      </c>
      <c r="J15" s="56">
        <f t="shared" si="2"/>
        <v>6.1679898328024159</v>
      </c>
    </row>
    <row r="16" spans="1:10" s="17" customFormat="1" ht="16.5" customHeight="1" x14ac:dyDescent="0.3">
      <c r="A16" s="57" t="s">
        <v>311</v>
      </c>
      <c r="B16" s="55">
        <v>5304</v>
      </c>
      <c r="C16" s="155"/>
      <c r="D16" s="55">
        <f t="shared" si="3"/>
        <v>5304</v>
      </c>
      <c r="E16" s="56"/>
      <c r="F16" s="182" t="s">
        <v>310</v>
      </c>
      <c r="G16" s="61">
        <v>10555</v>
      </c>
      <c r="H16" s="59">
        <v>11363</v>
      </c>
      <c r="I16" s="60">
        <f t="shared" si="1"/>
        <v>-808</v>
      </c>
      <c r="J16" s="56">
        <f t="shared" si="2"/>
        <v>-7.1107982046994627</v>
      </c>
    </row>
    <row r="17" spans="1:10" s="17" customFormat="1" ht="16.5" customHeight="1" x14ac:dyDescent="0.3">
      <c r="A17" s="57" t="s">
        <v>313</v>
      </c>
      <c r="B17" s="55">
        <v>5587</v>
      </c>
      <c r="C17" s="155">
        <v>4697.18</v>
      </c>
      <c r="D17" s="55">
        <f t="shared" si="3"/>
        <v>889.81999999999971</v>
      </c>
      <c r="E17" s="56">
        <f t="shared" si="4"/>
        <v>18.943706649521623</v>
      </c>
      <c r="F17" s="182" t="s">
        <v>312</v>
      </c>
      <c r="G17" s="58">
        <v>39487</v>
      </c>
      <c r="H17" s="59">
        <v>31311</v>
      </c>
      <c r="I17" s="60">
        <f t="shared" si="1"/>
        <v>8176</v>
      </c>
      <c r="J17" s="56">
        <f t="shared" si="2"/>
        <v>26.112228929130339</v>
      </c>
    </row>
    <row r="18" spans="1:10" s="17" customFormat="1" ht="16.5" customHeight="1" x14ac:dyDescent="0.3">
      <c r="A18" s="62" t="s">
        <v>315</v>
      </c>
      <c r="B18" s="55">
        <v>452</v>
      </c>
      <c r="C18" s="155">
        <v>643</v>
      </c>
      <c r="D18" s="55">
        <f t="shared" si="3"/>
        <v>-191</v>
      </c>
      <c r="E18" s="56">
        <f t="shared" si="4"/>
        <v>-29.704510108864696</v>
      </c>
      <c r="F18" s="182" t="s">
        <v>314</v>
      </c>
      <c r="G18" s="58">
        <v>3119</v>
      </c>
      <c r="H18" s="59">
        <v>2069</v>
      </c>
      <c r="I18" s="60">
        <f t="shared" si="1"/>
        <v>1050</v>
      </c>
      <c r="J18" s="56">
        <f t="shared" si="2"/>
        <v>50.749154180763654</v>
      </c>
    </row>
    <row r="19" spans="1:10" s="17" customFormat="1" ht="16.5" customHeight="1" x14ac:dyDescent="0.3">
      <c r="A19" s="62" t="s">
        <v>317</v>
      </c>
      <c r="B19" s="55"/>
      <c r="C19" s="155">
        <v>12</v>
      </c>
      <c r="D19" s="55">
        <f t="shared" si="3"/>
        <v>-12</v>
      </c>
      <c r="E19" s="56">
        <f t="shared" si="4"/>
        <v>-100</v>
      </c>
      <c r="F19" s="182" t="s">
        <v>316</v>
      </c>
      <c r="G19" s="63"/>
      <c r="H19" s="63"/>
      <c r="I19" s="64"/>
      <c r="J19" s="64"/>
    </row>
    <row r="20" spans="1:10" s="17" customFormat="1" ht="16.5" customHeight="1" x14ac:dyDescent="0.3">
      <c r="A20" s="52" t="s">
        <v>56</v>
      </c>
      <c r="B20" s="154">
        <f>SUM(B21:B27)</f>
        <v>104636</v>
      </c>
      <c r="C20" s="154">
        <f t="shared" ref="C20:D20" si="5">SUM(C21:C27)</f>
        <v>57905</v>
      </c>
      <c r="D20" s="154">
        <f t="shared" si="5"/>
        <v>46731</v>
      </c>
      <c r="E20" s="180">
        <f>D20/C20*100</f>
        <v>80.70287539936102</v>
      </c>
      <c r="F20" s="182" t="s">
        <v>318</v>
      </c>
      <c r="G20" s="58">
        <v>2449</v>
      </c>
      <c r="H20" s="59">
        <v>2847</v>
      </c>
      <c r="I20" s="60">
        <f>G20-H20</f>
        <v>-398</v>
      </c>
      <c r="J20" s="56">
        <f t="shared" ref="J20:J23" si="6">I20/H20*100</f>
        <v>-13.979627678257817</v>
      </c>
    </row>
    <row r="21" spans="1:10" s="17" customFormat="1" ht="16.5" customHeight="1" x14ac:dyDescent="0.3">
      <c r="A21" s="57" t="s">
        <v>320</v>
      </c>
      <c r="B21" s="55">
        <v>7689</v>
      </c>
      <c r="C21" s="155">
        <v>9104</v>
      </c>
      <c r="D21" s="55">
        <f>B21-C21</f>
        <v>-1415</v>
      </c>
      <c r="E21" s="56">
        <f>D21/C21*100</f>
        <v>-15.54261862917399</v>
      </c>
      <c r="F21" s="182" t="s">
        <v>319</v>
      </c>
      <c r="G21" s="65">
        <v>5958</v>
      </c>
      <c r="H21" s="59">
        <v>3820</v>
      </c>
      <c r="I21" s="60">
        <f>G21-H21</f>
        <v>2138</v>
      </c>
      <c r="J21" s="56">
        <f t="shared" si="6"/>
        <v>55.968586387434563</v>
      </c>
    </row>
    <row r="22" spans="1:10" s="17" customFormat="1" ht="16.5" customHeight="1" x14ac:dyDescent="0.3">
      <c r="A22" s="57" t="s">
        <v>322</v>
      </c>
      <c r="B22" s="55">
        <v>1948</v>
      </c>
      <c r="C22" s="155">
        <v>2926</v>
      </c>
      <c r="D22" s="55">
        <f t="shared" ref="D22:D27" si="7">B22-C22</f>
        <v>-978</v>
      </c>
      <c r="E22" s="56">
        <f t="shared" ref="E22:E27" si="8">D22/C22*100</f>
        <v>-33.424470266575526</v>
      </c>
      <c r="F22" s="182" t="s">
        <v>321</v>
      </c>
      <c r="G22" s="58">
        <v>2234</v>
      </c>
      <c r="H22" s="59">
        <v>1216</v>
      </c>
      <c r="I22" s="60">
        <f t="shared" ref="I22:I23" si="9">G22-H22</f>
        <v>1018</v>
      </c>
      <c r="J22" s="56">
        <f t="shared" si="6"/>
        <v>83.717105263157904</v>
      </c>
    </row>
    <row r="23" spans="1:10" s="17" customFormat="1" ht="16.5" customHeight="1" x14ac:dyDescent="0.3">
      <c r="A23" s="57" t="s">
        <v>324</v>
      </c>
      <c r="B23" s="55">
        <v>5253</v>
      </c>
      <c r="C23" s="155">
        <v>14498</v>
      </c>
      <c r="D23" s="55">
        <f t="shared" si="7"/>
        <v>-9245</v>
      </c>
      <c r="E23" s="56">
        <f t="shared" si="8"/>
        <v>-63.76741619533729</v>
      </c>
      <c r="F23" s="182" t="s">
        <v>323</v>
      </c>
      <c r="G23" s="58">
        <v>4069</v>
      </c>
      <c r="H23" s="59">
        <v>3617</v>
      </c>
      <c r="I23" s="60">
        <f t="shared" si="9"/>
        <v>452</v>
      </c>
      <c r="J23" s="56">
        <f t="shared" si="6"/>
        <v>12.496544097318219</v>
      </c>
    </row>
    <row r="24" spans="1:10" s="17" customFormat="1" ht="16.5" customHeight="1" x14ac:dyDescent="0.3">
      <c r="A24" s="57" t="s">
        <v>326</v>
      </c>
      <c r="B24" s="55">
        <v>6350</v>
      </c>
      <c r="C24" s="155">
        <v>6157</v>
      </c>
      <c r="D24" s="55">
        <f t="shared" si="7"/>
        <v>193</v>
      </c>
      <c r="E24" s="56">
        <f t="shared" si="8"/>
        <v>3.1346434952087057</v>
      </c>
      <c r="F24" s="182" t="s">
        <v>327</v>
      </c>
      <c r="G24" s="58">
        <v>7090</v>
      </c>
      <c r="H24" s="58">
        <v>6944</v>
      </c>
      <c r="I24" s="60">
        <f t="shared" ref="I24:I25" si="10">G24-H24</f>
        <v>146</v>
      </c>
      <c r="J24" s="56">
        <f>I24/H24*100</f>
        <v>2.1025345622119813</v>
      </c>
    </row>
    <row r="25" spans="1:10" s="17" customFormat="1" ht="16.5" customHeight="1" x14ac:dyDescent="0.3">
      <c r="A25" s="57" t="s">
        <v>328</v>
      </c>
      <c r="B25" s="55">
        <v>64854</v>
      </c>
      <c r="C25" s="155">
        <v>14397</v>
      </c>
      <c r="D25" s="55">
        <f t="shared" si="7"/>
        <v>50457</v>
      </c>
      <c r="E25" s="56">
        <f t="shared" si="8"/>
        <v>350.4688476765993</v>
      </c>
      <c r="F25" s="182" t="s">
        <v>329</v>
      </c>
      <c r="G25" s="58">
        <v>25</v>
      </c>
      <c r="H25" s="58">
        <v>42</v>
      </c>
      <c r="I25" s="60">
        <f t="shared" si="10"/>
        <v>-17</v>
      </c>
      <c r="J25" s="56">
        <f>I25/H25*100</f>
        <v>-40.476190476190474</v>
      </c>
    </row>
    <row r="26" spans="1:10" s="17" customFormat="1" ht="16.5" customHeight="1" x14ac:dyDescent="0.3">
      <c r="A26" s="57" t="s">
        <v>330</v>
      </c>
      <c r="B26" s="55">
        <v>18512</v>
      </c>
      <c r="C26" s="155">
        <v>8683</v>
      </c>
      <c r="D26" s="55">
        <f t="shared" si="7"/>
        <v>9829</v>
      </c>
      <c r="E26" s="56">
        <f t="shared" si="8"/>
        <v>113.19820338592652</v>
      </c>
      <c r="F26" s="182" t="s">
        <v>325</v>
      </c>
      <c r="G26" s="58">
        <v>1549</v>
      </c>
      <c r="H26" s="59"/>
      <c r="I26" s="60">
        <f>G26-H26</f>
        <v>1549</v>
      </c>
      <c r="J26" s="56">
        <v>100</v>
      </c>
    </row>
    <row r="27" spans="1:10" s="17" customFormat="1" ht="16.5" customHeight="1" x14ac:dyDescent="0.3">
      <c r="A27" s="57" t="s">
        <v>331</v>
      </c>
      <c r="B27" s="55">
        <v>30</v>
      </c>
      <c r="C27" s="155">
        <v>2140</v>
      </c>
      <c r="D27" s="55">
        <f t="shared" si="7"/>
        <v>-2110</v>
      </c>
      <c r="E27" s="56">
        <f t="shared" si="8"/>
        <v>-98.598130841121502</v>
      </c>
      <c r="F27" s="66"/>
      <c r="G27" s="66"/>
      <c r="H27" s="66"/>
      <c r="I27" s="66"/>
      <c r="J27" s="66"/>
    </row>
    <row r="28" spans="1:10" s="17" customFormat="1" ht="18" customHeight="1" x14ac:dyDescent="0.3">
      <c r="A28" s="68" t="s">
        <v>332</v>
      </c>
      <c r="B28" s="156">
        <f>B5+B20</f>
        <v>274609</v>
      </c>
      <c r="C28" s="156">
        <f>C5+C20</f>
        <v>218076.12999999995</v>
      </c>
      <c r="D28" s="156">
        <f>D5+D20</f>
        <v>56532.87000000001</v>
      </c>
      <c r="E28" s="181">
        <f>D28/C28*100</f>
        <v>25.923456180188094</v>
      </c>
      <c r="F28" s="52"/>
      <c r="G28" s="63"/>
      <c r="H28" s="63"/>
      <c r="I28" s="67"/>
      <c r="J28" s="64"/>
    </row>
    <row r="29" spans="1:10" s="17" customFormat="1" ht="19.5" customHeight="1" x14ac:dyDescent="0.3">
      <c r="A29" s="52" t="s">
        <v>333</v>
      </c>
      <c r="B29" s="154">
        <f>SUM(B30:B32)</f>
        <v>136271</v>
      </c>
      <c r="C29" s="154">
        <f t="shared" ref="C29:D29" si="11">SUM(C30:C32)</f>
        <v>129507</v>
      </c>
      <c r="D29" s="154">
        <f t="shared" si="11"/>
        <v>6764</v>
      </c>
      <c r="E29" s="180">
        <f>D29/C29*100</f>
        <v>5.2228837051279076</v>
      </c>
      <c r="F29" s="52"/>
      <c r="G29" s="69"/>
      <c r="H29" s="69"/>
      <c r="I29" s="69"/>
      <c r="J29" s="64"/>
    </row>
    <row r="30" spans="1:10" s="17" customFormat="1" ht="17.5" customHeight="1" x14ac:dyDescent="0.3">
      <c r="A30" s="57" t="s">
        <v>290</v>
      </c>
      <c r="B30" s="55">
        <v>136212</v>
      </c>
      <c r="C30" s="155">
        <v>129483</v>
      </c>
      <c r="D30" s="155">
        <f>B30-C30</f>
        <v>6729</v>
      </c>
      <c r="E30" s="180">
        <f t="shared" ref="E30:E31" si="12">D30/C30*100</f>
        <v>5.1968212043279811</v>
      </c>
      <c r="F30" s="52"/>
      <c r="G30" s="69"/>
      <c r="H30" s="69"/>
      <c r="I30" s="69"/>
      <c r="J30" s="64"/>
    </row>
    <row r="31" spans="1:10" s="17" customFormat="1" ht="17.5" customHeight="1" x14ac:dyDescent="0.3">
      <c r="A31" s="57" t="s">
        <v>334</v>
      </c>
      <c r="B31" s="55">
        <v>59</v>
      </c>
      <c r="C31" s="155">
        <v>24</v>
      </c>
      <c r="D31" s="155">
        <f>B31-C31</f>
        <v>35</v>
      </c>
      <c r="E31" s="180">
        <f t="shared" si="12"/>
        <v>145.83333333333331</v>
      </c>
      <c r="F31" s="52"/>
      <c r="G31" s="70"/>
      <c r="H31" s="70"/>
      <c r="I31" s="69"/>
      <c r="J31" s="64"/>
    </row>
    <row r="32" spans="1:10" s="17" customFormat="1" ht="17.5" customHeight="1" x14ac:dyDescent="0.3">
      <c r="A32" s="57" t="s">
        <v>317</v>
      </c>
      <c r="B32" s="157"/>
      <c r="C32" s="154"/>
      <c r="D32" s="154"/>
      <c r="E32" s="180"/>
      <c r="F32" s="52"/>
      <c r="G32" s="69"/>
      <c r="H32" s="69"/>
      <c r="I32" s="69"/>
      <c r="J32" s="64"/>
    </row>
    <row r="33" spans="1:10" s="17" customFormat="1" ht="17.5" customHeight="1" x14ac:dyDescent="0.3">
      <c r="A33" s="52" t="s">
        <v>335</v>
      </c>
      <c r="B33" s="157">
        <f>SUM(B34:B35)</f>
        <v>74875</v>
      </c>
      <c r="C33" s="157">
        <f t="shared" ref="C33" si="13">SUM(C34:C35)</f>
        <v>101338</v>
      </c>
      <c r="D33" s="155">
        <f>SUM(D34:D35)</f>
        <v>-26463</v>
      </c>
      <c r="E33" s="180">
        <f>D33/C33*100</f>
        <v>-26.113600031577494</v>
      </c>
      <c r="F33" s="52"/>
      <c r="G33" s="69"/>
      <c r="H33" s="69"/>
      <c r="I33" s="69"/>
      <c r="J33" s="64"/>
    </row>
    <row r="34" spans="1:10" s="17" customFormat="1" ht="17.5" customHeight="1" x14ac:dyDescent="0.3">
      <c r="A34" s="57" t="s">
        <v>293</v>
      </c>
      <c r="B34" s="55">
        <v>65981</v>
      </c>
      <c r="C34" s="155">
        <v>91915</v>
      </c>
      <c r="D34" s="155">
        <f t="shared" ref="D34:D36" si="14">B34-C34</f>
        <v>-25934</v>
      </c>
      <c r="E34" s="180">
        <f t="shared" ref="E34:E35" si="15">D34/C34*100</f>
        <v>-28.215198825001359</v>
      </c>
      <c r="F34" s="52"/>
      <c r="G34" s="69"/>
      <c r="H34" s="69"/>
      <c r="I34" s="69"/>
      <c r="J34" s="64"/>
    </row>
    <row r="35" spans="1:10" s="17" customFormat="1" ht="17.5" customHeight="1" x14ac:dyDescent="0.3">
      <c r="A35" s="57" t="s">
        <v>295</v>
      </c>
      <c r="B35" s="155">
        <v>8894</v>
      </c>
      <c r="C35" s="155">
        <v>9423</v>
      </c>
      <c r="D35" s="155">
        <f t="shared" si="14"/>
        <v>-529</v>
      </c>
      <c r="E35" s="180">
        <f t="shared" si="15"/>
        <v>-5.6139233789663585</v>
      </c>
      <c r="F35" s="52"/>
      <c r="G35" s="69"/>
      <c r="H35" s="69"/>
      <c r="I35" s="69"/>
      <c r="J35" s="64"/>
    </row>
    <row r="36" spans="1:10" s="17" customFormat="1" ht="17.5" customHeight="1" x14ac:dyDescent="0.3">
      <c r="A36" s="52" t="s">
        <v>336</v>
      </c>
      <c r="B36" s="157">
        <f>SUM(B37:B40)</f>
        <v>60121</v>
      </c>
      <c r="C36" s="157">
        <f t="shared" ref="C36" si="16">SUM(C37:C40)</f>
        <v>74491</v>
      </c>
      <c r="D36" s="155">
        <f t="shared" si="14"/>
        <v>-14370</v>
      </c>
      <c r="E36" s="180">
        <f>D36/C36*100</f>
        <v>-19.290921050865208</v>
      </c>
      <c r="F36" s="52"/>
      <c r="G36" s="69"/>
      <c r="H36" s="69"/>
      <c r="I36" s="69"/>
      <c r="J36" s="64"/>
    </row>
    <row r="37" spans="1:10" s="17" customFormat="1" ht="17.5" customHeight="1" x14ac:dyDescent="0.3">
      <c r="A37" s="57" t="s">
        <v>290</v>
      </c>
      <c r="B37" s="155">
        <v>44952</v>
      </c>
      <c r="C37" s="155">
        <v>53948</v>
      </c>
      <c r="D37" s="155">
        <f t="shared" ref="D37" si="17">B37-C37</f>
        <v>-8996</v>
      </c>
      <c r="E37" s="56">
        <f t="shared" ref="E37" si="18">D37/C37*100</f>
        <v>-16.675316971898866</v>
      </c>
      <c r="F37" s="52"/>
      <c r="G37" s="69"/>
      <c r="H37" s="69"/>
      <c r="I37" s="69"/>
      <c r="J37" s="64"/>
    </row>
    <row r="38" spans="1:10" s="17" customFormat="1" ht="17.5" customHeight="1" x14ac:dyDescent="0.3">
      <c r="A38" s="57" t="s">
        <v>293</v>
      </c>
      <c r="B38" s="155">
        <v>13196</v>
      </c>
      <c r="C38" s="155">
        <v>18383</v>
      </c>
      <c r="D38" s="155">
        <f t="shared" ref="D38:D40" si="19">B38-C38</f>
        <v>-5187</v>
      </c>
      <c r="E38" s="56">
        <f t="shared" ref="E38:E40" si="20">D38/C38*100</f>
        <v>-28.216286786705108</v>
      </c>
      <c r="F38" s="52"/>
      <c r="G38" s="69"/>
      <c r="H38" s="69"/>
      <c r="I38" s="69"/>
      <c r="J38" s="64"/>
    </row>
    <row r="39" spans="1:10" s="17" customFormat="1" ht="17.5" customHeight="1" x14ac:dyDescent="0.3">
      <c r="A39" s="57" t="s">
        <v>295</v>
      </c>
      <c r="B39" s="155">
        <v>1779</v>
      </c>
      <c r="C39" s="155">
        <v>1885</v>
      </c>
      <c r="D39" s="155">
        <f t="shared" si="19"/>
        <v>-106</v>
      </c>
      <c r="E39" s="56">
        <f t="shared" si="20"/>
        <v>-5.6233421750663126</v>
      </c>
      <c r="F39" s="52"/>
      <c r="G39" s="69"/>
      <c r="H39" s="69"/>
      <c r="I39" s="69"/>
      <c r="J39" s="64"/>
    </row>
    <row r="40" spans="1:10" s="17" customFormat="1" ht="17.5" customHeight="1" x14ac:dyDescent="0.3">
      <c r="A40" s="57" t="s">
        <v>315</v>
      </c>
      <c r="B40" s="155">
        <v>194</v>
      </c>
      <c r="C40" s="155">
        <v>275</v>
      </c>
      <c r="D40" s="155">
        <f t="shared" si="19"/>
        <v>-81</v>
      </c>
      <c r="E40" s="56">
        <f t="shared" si="20"/>
        <v>-29.454545454545457</v>
      </c>
      <c r="F40" s="52"/>
      <c r="G40" s="69"/>
      <c r="H40" s="69"/>
      <c r="I40" s="69"/>
      <c r="J40" s="64"/>
    </row>
    <row r="41" spans="1:10" s="17" customFormat="1" ht="17.5" customHeight="1" x14ac:dyDescent="0.3">
      <c r="A41" s="68" t="s">
        <v>337</v>
      </c>
      <c r="B41" s="158">
        <f>B29+B33+B36</f>
        <v>271267</v>
      </c>
      <c r="C41" s="158">
        <f t="shared" ref="C41" si="21">C29+C33+C36</f>
        <v>305336</v>
      </c>
      <c r="D41" s="159">
        <f>D29+D33+D36</f>
        <v>-34069</v>
      </c>
      <c r="E41" s="47">
        <f>D41/C41*100</f>
        <v>-11.157871983650798</v>
      </c>
      <c r="F41" s="52"/>
      <c r="G41" s="69"/>
      <c r="H41" s="69"/>
      <c r="I41" s="69"/>
      <c r="J41" s="64"/>
    </row>
    <row r="42" spans="1:10" s="17" customFormat="1" ht="25" customHeight="1" x14ac:dyDescent="0.3">
      <c r="A42" s="68" t="s">
        <v>338</v>
      </c>
      <c r="B42" s="158">
        <f>B28+B41</f>
        <v>545876</v>
      </c>
      <c r="C42" s="158">
        <f>C28+C41</f>
        <v>523412.12999999995</v>
      </c>
      <c r="D42" s="158">
        <f>D28+D41</f>
        <v>22463.87000000001</v>
      </c>
      <c r="E42" s="47">
        <f>D42/C42*100</f>
        <v>4.2918130307755789</v>
      </c>
      <c r="F42" s="68" t="s">
        <v>339</v>
      </c>
      <c r="G42" s="71">
        <f>SUM(G5:G28)</f>
        <v>482295</v>
      </c>
      <c r="H42" s="71">
        <f>SUM(H5:H28)</f>
        <v>391019</v>
      </c>
      <c r="I42" s="71">
        <f>SUM(I5:I28)</f>
        <v>91276</v>
      </c>
      <c r="J42" s="47">
        <f>I42/H42*100</f>
        <v>23.34311120431488</v>
      </c>
    </row>
    <row r="43" spans="1:10" ht="18" customHeight="1" x14ac:dyDescent="0.3">
      <c r="A43" s="188" t="s">
        <v>388</v>
      </c>
      <c r="B43" s="188"/>
      <c r="C43" s="188"/>
      <c r="D43" s="188"/>
      <c r="E43" s="189"/>
      <c r="F43" s="188"/>
      <c r="G43" s="188"/>
      <c r="H43" s="188"/>
      <c r="I43" s="188"/>
      <c r="J43" s="189"/>
    </row>
  </sheetData>
  <mergeCells count="3">
    <mergeCell ref="A2:J2"/>
    <mergeCell ref="B3:J3"/>
    <mergeCell ref="A43:J43"/>
  </mergeCells>
  <phoneticPr fontId="3" type="noConversion"/>
  <printOptions horizontalCentered="1"/>
  <pageMargins left="1.1493055555555556" right="0.75138888888888888" top="0.68055555555555558" bottom="0.51944444444444449" header="0.5" footer="0.5"/>
  <pageSetup paperSize="9" scale="8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E0701-F686-4B9D-AF8C-99A663BEC559}">
  <dimension ref="A1:J25"/>
  <sheetViews>
    <sheetView topLeftCell="A4" workbookViewId="0">
      <selection activeCell="E29" sqref="E29"/>
    </sheetView>
  </sheetViews>
  <sheetFormatPr defaultColWidth="9" defaultRowHeight="15.65" customHeight="1" x14ac:dyDescent="0.3"/>
  <cols>
    <col min="1" max="1" width="45.5" style="45" customWidth="1"/>
    <col min="2" max="2" width="10.33203125" style="36" customWidth="1"/>
    <col min="3" max="3" width="10.9140625" style="36" customWidth="1"/>
    <col min="4" max="4" width="9.5" style="36" customWidth="1"/>
    <col min="5" max="5" width="8.25" style="36" customWidth="1"/>
    <col min="6" max="6" width="23.58203125" style="16" customWidth="1"/>
    <col min="7" max="7" width="11" style="16" customWidth="1"/>
    <col min="8" max="8" width="11.9140625" style="16" customWidth="1"/>
    <col min="9" max="9" width="10.58203125" style="16" customWidth="1"/>
    <col min="10" max="10" width="8.75" style="46" customWidth="1"/>
    <col min="11" max="256" width="9" style="16"/>
    <col min="257" max="257" width="44" style="16" customWidth="1"/>
    <col min="258" max="258" width="9.08203125" style="16" customWidth="1"/>
    <col min="259" max="259" width="8" style="16" customWidth="1"/>
    <col min="260" max="260" width="9.5" style="16" customWidth="1"/>
    <col min="261" max="261" width="7.58203125" style="16" customWidth="1"/>
    <col min="262" max="262" width="31.5" style="16" customWidth="1"/>
    <col min="263" max="263" width="7.75" style="16" customWidth="1"/>
    <col min="264" max="264" width="7.83203125" style="16" customWidth="1"/>
    <col min="265" max="265" width="8.83203125" style="16" customWidth="1"/>
    <col min="266" max="266" width="7.83203125" style="16" customWidth="1"/>
    <col min="267" max="512" width="9" style="16"/>
    <col min="513" max="513" width="44" style="16" customWidth="1"/>
    <col min="514" max="514" width="9.08203125" style="16" customWidth="1"/>
    <col min="515" max="515" width="8" style="16" customWidth="1"/>
    <col min="516" max="516" width="9.5" style="16" customWidth="1"/>
    <col min="517" max="517" width="7.58203125" style="16" customWidth="1"/>
    <col min="518" max="518" width="31.5" style="16" customWidth="1"/>
    <col min="519" max="519" width="7.75" style="16" customWidth="1"/>
    <col min="520" max="520" width="7.83203125" style="16" customWidth="1"/>
    <col min="521" max="521" width="8.83203125" style="16" customWidth="1"/>
    <col min="522" max="522" width="7.83203125" style="16" customWidth="1"/>
    <col min="523" max="768" width="9" style="16"/>
    <col min="769" max="769" width="44" style="16" customWidth="1"/>
    <col min="770" max="770" width="9.08203125" style="16" customWidth="1"/>
    <col min="771" max="771" width="8" style="16" customWidth="1"/>
    <col min="772" max="772" width="9.5" style="16" customWidth="1"/>
    <col min="773" max="773" width="7.58203125" style="16" customWidth="1"/>
    <col min="774" max="774" width="31.5" style="16" customWidth="1"/>
    <col min="775" max="775" width="7.75" style="16" customWidth="1"/>
    <col min="776" max="776" width="7.83203125" style="16" customWidth="1"/>
    <col min="777" max="777" width="8.83203125" style="16" customWidth="1"/>
    <col min="778" max="778" width="7.83203125" style="16" customWidth="1"/>
    <col min="779" max="1024" width="9" style="16"/>
    <col min="1025" max="1025" width="44" style="16" customWidth="1"/>
    <col min="1026" max="1026" width="9.08203125" style="16" customWidth="1"/>
    <col min="1027" max="1027" width="8" style="16" customWidth="1"/>
    <col min="1028" max="1028" width="9.5" style="16" customWidth="1"/>
    <col min="1029" max="1029" width="7.58203125" style="16" customWidth="1"/>
    <col min="1030" max="1030" width="31.5" style="16" customWidth="1"/>
    <col min="1031" max="1031" width="7.75" style="16" customWidth="1"/>
    <col min="1032" max="1032" width="7.83203125" style="16" customWidth="1"/>
    <col min="1033" max="1033" width="8.83203125" style="16" customWidth="1"/>
    <col min="1034" max="1034" width="7.83203125" style="16" customWidth="1"/>
    <col min="1035" max="1280" width="9" style="16"/>
    <col min="1281" max="1281" width="44" style="16" customWidth="1"/>
    <col min="1282" max="1282" width="9.08203125" style="16" customWidth="1"/>
    <col min="1283" max="1283" width="8" style="16" customWidth="1"/>
    <col min="1284" max="1284" width="9.5" style="16" customWidth="1"/>
    <col min="1285" max="1285" width="7.58203125" style="16" customWidth="1"/>
    <col min="1286" max="1286" width="31.5" style="16" customWidth="1"/>
    <col min="1287" max="1287" width="7.75" style="16" customWidth="1"/>
    <col min="1288" max="1288" width="7.83203125" style="16" customWidth="1"/>
    <col min="1289" max="1289" width="8.83203125" style="16" customWidth="1"/>
    <col min="1290" max="1290" width="7.83203125" style="16" customWidth="1"/>
    <col min="1291" max="1536" width="9" style="16"/>
    <col min="1537" max="1537" width="44" style="16" customWidth="1"/>
    <col min="1538" max="1538" width="9.08203125" style="16" customWidth="1"/>
    <col min="1539" max="1539" width="8" style="16" customWidth="1"/>
    <col min="1540" max="1540" width="9.5" style="16" customWidth="1"/>
    <col min="1541" max="1541" width="7.58203125" style="16" customWidth="1"/>
    <col min="1542" max="1542" width="31.5" style="16" customWidth="1"/>
    <col min="1543" max="1543" width="7.75" style="16" customWidth="1"/>
    <col min="1544" max="1544" width="7.83203125" style="16" customWidth="1"/>
    <col min="1545" max="1545" width="8.83203125" style="16" customWidth="1"/>
    <col min="1546" max="1546" width="7.83203125" style="16" customWidth="1"/>
    <col min="1547" max="1792" width="9" style="16"/>
    <col min="1793" max="1793" width="44" style="16" customWidth="1"/>
    <col min="1794" max="1794" width="9.08203125" style="16" customWidth="1"/>
    <col min="1795" max="1795" width="8" style="16" customWidth="1"/>
    <col min="1796" max="1796" width="9.5" style="16" customWidth="1"/>
    <col min="1797" max="1797" width="7.58203125" style="16" customWidth="1"/>
    <col min="1798" max="1798" width="31.5" style="16" customWidth="1"/>
    <col min="1799" max="1799" width="7.75" style="16" customWidth="1"/>
    <col min="1800" max="1800" width="7.83203125" style="16" customWidth="1"/>
    <col min="1801" max="1801" width="8.83203125" style="16" customWidth="1"/>
    <col min="1802" max="1802" width="7.83203125" style="16" customWidth="1"/>
    <col min="1803" max="2048" width="9" style="16"/>
    <col min="2049" max="2049" width="44" style="16" customWidth="1"/>
    <col min="2050" max="2050" width="9.08203125" style="16" customWidth="1"/>
    <col min="2051" max="2051" width="8" style="16" customWidth="1"/>
    <col min="2052" max="2052" width="9.5" style="16" customWidth="1"/>
    <col min="2053" max="2053" width="7.58203125" style="16" customWidth="1"/>
    <col min="2054" max="2054" width="31.5" style="16" customWidth="1"/>
    <col min="2055" max="2055" width="7.75" style="16" customWidth="1"/>
    <col min="2056" max="2056" width="7.83203125" style="16" customWidth="1"/>
    <col min="2057" max="2057" width="8.83203125" style="16" customWidth="1"/>
    <col min="2058" max="2058" width="7.83203125" style="16" customWidth="1"/>
    <col min="2059" max="2304" width="9" style="16"/>
    <col min="2305" max="2305" width="44" style="16" customWidth="1"/>
    <col min="2306" max="2306" width="9.08203125" style="16" customWidth="1"/>
    <col min="2307" max="2307" width="8" style="16" customWidth="1"/>
    <col min="2308" max="2308" width="9.5" style="16" customWidth="1"/>
    <col min="2309" max="2309" width="7.58203125" style="16" customWidth="1"/>
    <col min="2310" max="2310" width="31.5" style="16" customWidth="1"/>
    <col min="2311" max="2311" width="7.75" style="16" customWidth="1"/>
    <col min="2312" max="2312" width="7.83203125" style="16" customWidth="1"/>
    <col min="2313" max="2313" width="8.83203125" style="16" customWidth="1"/>
    <col min="2314" max="2314" width="7.83203125" style="16" customWidth="1"/>
    <col min="2315" max="2560" width="9" style="16"/>
    <col min="2561" max="2561" width="44" style="16" customWidth="1"/>
    <col min="2562" max="2562" width="9.08203125" style="16" customWidth="1"/>
    <col min="2563" max="2563" width="8" style="16" customWidth="1"/>
    <col min="2564" max="2564" width="9.5" style="16" customWidth="1"/>
    <col min="2565" max="2565" width="7.58203125" style="16" customWidth="1"/>
    <col min="2566" max="2566" width="31.5" style="16" customWidth="1"/>
    <col min="2567" max="2567" width="7.75" style="16" customWidth="1"/>
    <col min="2568" max="2568" width="7.83203125" style="16" customWidth="1"/>
    <col min="2569" max="2569" width="8.83203125" style="16" customWidth="1"/>
    <col min="2570" max="2570" width="7.83203125" style="16" customWidth="1"/>
    <col min="2571" max="2816" width="9" style="16"/>
    <col min="2817" max="2817" width="44" style="16" customWidth="1"/>
    <col min="2818" max="2818" width="9.08203125" style="16" customWidth="1"/>
    <col min="2819" max="2819" width="8" style="16" customWidth="1"/>
    <col min="2820" max="2820" width="9.5" style="16" customWidth="1"/>
    <col min="2821" max="2821" width="7.58203125" style="16" customWidth="1"/>
    <col min="2822" max="2822" width="31.5" style="16" customWidth="1"/>
    <col min="2823" max="2823" width="7.75" style="16" customWidth="1"/>
    <col min="2824" max="2824" width="7.83203125" style="16" customWidth="1"/>
    <col min="2825" max="2825" width="8.83203125" style="16" customWidth="1"/>
    <col min="2826" max="2826" width="7.83203125" style="16" customWidth="1"/>
    <col min="2827" max="3072" width="9" style="16"/>
    <col min="3073" max="3073" width="44" style="16" customWidth="1"/>
    <col min="3074" max="3074" width="9.08203125" style="16" customWidth="1"/>
    <col min="3075" max="3075" width="8" style="16" customWidth="1"/>
    <col min="3076" max="3076" width="9.5" style="16" customWidth="1"/>
    <col min="3077" max="3077" width="7.58203125" style="16" customWidth="1"/>
    <col min="3078" max="3078" width="31.5" style="16" customWidth="1"/>
    <col min="3079" max="3079" width="7.75" style="16" customWidth="1"/>
    <col min="3080" max="3080" width="7.83203125" style="16" customWidth="1"/>
    <col min="3081" max="3081" width="8.83203125" style="16" customWidth="1"/>
    <col min="3082" max="3082" width="7.83203125" style="16" customWidth="1"/>
    <col min="3083" max="3328" width="9" style="16"/>
    <col min="3329" max="3329" width="44" style="16" customWidth="1"/>
    <col min="3330" max="3330" width="9.08203125" style="16" customWidth="1"/>
    <col min="3331" max="3331" width="8" style="16" customWidth="1"/>
    <col min="3332" max="3332" width="9.5" style="16" customWidth="1"/>
    <col min="3333" max="3333" width="7.58203125" style="16" customWidth="1"/>
    <col min="3334" max="3334" width="31.5" style="16" customWidth="1"/>
    <col min="3335" max="3335" width="7.75" style="16" customWidth="1"/>
    <col min="3336" max="3336" width="7.83203125" style="16" customWidth="1"/>
    <col min="3337" max="3337" width="8.83203125" style="16" customWidth="1"/>
    <col min="3338" max="3338" width="7.83203125" style="16" customWidth="1"/>
    <col min="3339" max="3584" width="9" style="16"/>
    <col min="3585" max="3585" width="44" style="16" customWidth="1"/>
    <col min="3586" max="3586" width="9.08203125" style="16" customWidth="1"/>
    <col min="3587" max="3587" width="8" style="16" customWidth="1"/>
    <col min="3588" max="3588" width="9.5" style="16" customWidth="1"/>
    <col min="3589" max="3589" width="7.58203125" style="16" customWidth="1"/>
    <col min="3590" max="3590" width="31.5" style="16" customWidth="1"/>
    <col min="3591" max="3591" width="7.75" style="16" customWidth="1"/>
    <col min="3592" max="3592" width="7.83203125" style="16" customWidth="1"/>
    <col min="3593" max="3593" width="8.83203125" style="16" customWidth="1"/>
    <col min="3594" max="3594" width="7.83203125" style="16" customWidth="1"/>
    <col min="3595" max="3840" width="9" style="16"/>
    <col min="3841" max="3841" width="44" style="16" customWidth="1"/>
    <col min="3842" max="3842" width="9.08203125" style="16" customWidth="1"/>
    <col min="3843" max="3843" width="8" style="16" customWidth="1"/>
    <col min="3844" max="3844" width="9.5" style="16" customWidth="1"/>
    <col min="3845" max="3845" width="7.58203125" style="16" customWidth="1"/>
    <col min="3846" max="3846" width="31.5" style="16" customWidth="1"/>
    <col min="3847" max="3847" width="7.75" style="16" customWidth="1"/>
    <col min="3848" max="3848" width="7.83203125" style="16" customWidth="1"/>
    <col min="3849" max="3849" width="8.83203125" style="16" customWidth="1"/>
    <col min="3850" max="3850" width="7.83203125" style="16" customWidth="1"/>
    <col min="3851" max="4096" width="9" style="16"/>
    <col min="4097" max="4097" width="44" style="16" customWidth="1"/>
    <col min="4098" max="4098" width="9.08203125" style="16" customWidth="1"/>
    <col min="4099" max="4099" width="8" style="16" customWidth="1"/>
    <col min="4100" max="4100" width="9.5" style="16" customWidth="1"/>
    <col min="4101" max="4101" width="7.58203125" style="16" customWidth="1"/>
    <col min="4102" max="4102" width="31.5" style="16" customWidth="1"/>
    <col min="4103" max="4103" width="7.75" style="16" customWidth="1"/>
    <col min="4104" max="4104" width="7.83203125" style="16" customWidth="1"/>
    <col min="4105" max="4105" width="8.83203125" style="16" customWidth="1"/>
    <col min="4106" max="4106" width="7.83203125" style="16" customWidth="1"/>
    <col min="4107" max="4352" width="9" style="16"/>
    <col min="4353" max="4353" width="44" style="16" customWidth="1"/>
    <col min="4354" max="4354" width="9.08203125" style="16" customWidth="1"/>
    <col min="4355" max="4355" width="8" style="16" customWidth="1"/>
    <col min="4356" max="4356" width="9.5" style="16" customWidth="1"/>
    <col min="4357" max="4357" width="7.58203125" style="16" customWidth="1"/>
    <col min="4358" max="4358" width="31.5" style="16" customWidth="1"/>
    <col min="4359" max="4359" width="7.75" style="16" customWidth="1"/>
    <col min="4360" max="4360" width="7.83203125" style="16" customWidth="1"/>
    <col min="4361" max="4361" width="8.83203125" style="16" customWidth="1"/>
    <col min="4362" max="4362" width="7.83203125" style="16" customWidth="1"/>
    <col min="4363" max="4608" width="9" style="16"/>
    <col min="4609" max="4609" width="44" style="16" customWidth="1"/>
    <col min="4610" max="4610" width="9.08203125" style="16" customWidth="1"/>
    <col min="4611" max="4611" width="8" style="16" customWidth="1"/>
    <col min="4612" max="4612" width="9.5" style="16" customWidth="1"/>
    <col min="4613" max="4613" width="7.58203125" style="16" customWidth="1"/>
    <col min="4614" max="4614" width="31.5" style="16" customWidth="1"/>
    <col min="4615" max="4615" width="7.75" style="16" customWidth="1"/>
    <col min="4616" max="4616" width="7.83203125" style="16" customWidth="1"/>
    <col min="4617" max="4617" width="8.83203125" style="16" customWidth="1"/>
    <col min="4618" max="4618" width="7.83203125" style="16" customWidth="1"/>
    <col min="4619" max="4864" width="9" style="16"/>
    <col min="4865" max="4865" width="44" style="16" customWidth="1"/>
    <col min="4866" max="4866" width="9.08203125" style="16" customWidth="1"/>
    <col min="4867" max="4867" width="8" style="16" customWidth="1"/>
    <col min="4868" max="4868" width="9.5" style="16" customWidth="1"/>
    <col min="4869" max="4869" width="7.58203125" style="16" customWidth="1"/>
    <col min="4870" max="4870" width="31.5" style="16" customWidth="1"/>
    <col min="4871" max="4871" width="7.75" style="16" customWidth="1"/>
    <col min="4872" max="4872" width="7.83203125" style="16" customWidth="1"/>
    <col min="4873" max="4873" width="8.83203125" style="16" customWidth="1"/>
    <col min="4874" max="4874" width="7.83203125" style="16" customWidth="1"/>
    <col min="4875" max="5120" width="9" style="16"/>
    <col min="5121" max="5121" width="44" style="16" customWidth="1"/>
    <col min="5122" max="5122" width="9.08203125" style="16" customWidth="1"/>
    <col min="5123" max="5123" width="8" style="16" customWidth="1"/>
    <col min="5124" max="5124" width="9.5" style="16" customWidth="1"/>
    <col min="5125" max="5125" width="7.58203125" style="16" customWidth="1"/>
    <col min="5126" max="5126" width="31.5" style="16" customWidth="1"/>
    <col min="5127" max="5127" width="7.75" style="16" customWidth="1"/>
    <col min="5128" max="5128" width="7.83203125" style="16" customWidth="1"/>
    <col min="5129" max="5129" width="8.83203125" style="16" customWidth="1"/>
    <col min="5130" max="5130" width="7.83203125" style="16" customWidth="1"/>
    <col min="5131" max="5376" width="9" style="16"/>
    <col min="5377" max="5377" width="44" style="16" customWidth="1"/>
    <col min="5378" max="5378" width="9.08203125" style="16" customWidth="1"/>
    <col min="5379" max="5379" width="8" style="16" customWidth="1"/>
    <col min="5380" max="5380" width="9.5" style="16" customWidth="1"/>
    <col min="5381" max="5381" width="7.58203125" style="16" customWidth="1"/>
    <col min="5382" max="5382" width="31.5" style="16" customWidth="1"/>
    <col min="5383" max="5383" width="7.75" style="16" customWidth="1"/>
    <col min="5384" max="5384" width="7.83203125" style="16" customWidth="1"/>
    <col min="5385" max="5385" width="8.83203125" style="16" customWidth="1"/>
    <col min="5386" max="5386" width="7.83203125" style="16" customWidth="1"/>
    <col min="5387" max="5632" width="9" style="16"/>
    <col min="5633" max="5633" width="44" style="16" customWidth="1"/>
    <col min="5634" max="5634" width="9.08203125" style="16" customWidth="1"/>
    <col min="5635" max="5635" width="8" style="16" customWidth="1"/>
    <col min="5636" max="5636" width="9.5" style="16" customWidth="1"/>
    <col min="5637" max="5637" width="7.58203125" style="16" customWidth="1"/>
    <col min="5638" max="5638" width="31.5" style="16" customWidth="1"/>
    <col min="5639" max="5639" width="7.75" style="16" customWidth="1"/>
    <col min="5640" max="5640" width="7.83203125" style="16" customWidth="1"/>
    <col min="5641" max="5641" width="8.83203125" style="16" customWidth="1"/>
    <col min="5642" max="5642" width="7.83203125" style="16" customWidth="1"/>
    <col min="5643" max="5888" width="9" style="16"/>
    <col min="5889" max="5889" width="44" style="16" customWidth="1"/>
    <col min="5890" max="5890" width="9.08203125" style="16" customWidth="1"/>
    <col min="5891" max="5891" width="8" style="16" customWidth="1"/>
    <col min="5892" max="5892" width="9.5" style="16" customWidth="1"/>
    <col min="5893" max="5893" width="7.58203125" style="16" customWidth="1"/>
    <col min="5894" max="5894" width="31.5" style="16" customWidth="1"/>
    <col min="5895" max="5895" width="7.75" style="16" customWidth="1"/>
    <col min="5896" max="5896" width="7.83203125" style="16" customWidth="1"/>
    <col min="5897" max="5897" width="8.83203125" style="16" customWidth="1"/>
    <col min="5898" max="5898" width="7.83203125" style="16" customWidth="1"/>
    <col min="5899" max="6144" width="9" style="16"/>
    <col min="6145" max="6145" width="44" style="16" customWidth="1"/>
    <col min="6146" max="6146" width="9.08203125" style="16" customWidth="1"/>
    <col min="6147" max="6147" width="8" style="16" customWidth="1"/>
    <col min="6148" max="6148" width="9.5" style="16" customWidth="1"/>
    <col min="6149" max="6149" width="7.58203125" style="16" customWidth="1"/>
    <col min="6150" max="6150" width="31.5" style="16" customWidth="1"/>
    <col min="6151" max="6151" width="7.75" style="16" customWidth="1"/>
    <col min="6152" max="6152" width="7.83203125" style="16" customWidth="1"/>
    <col min="6153" max="6153" width="8.83203125" style="16" customWidth="1"/>
    <col min="6154" max="6154" width="7.83203125" style="16" customWidth="1"/>
    <col min="6155" max="6400" width="9" style="16"/>
    <col min="6401" max="6401" width="44" style="16" customWidth="1"/>
    <col min="6402" max="6402" width="9.08203125" style="16" customWidth="1"/>
    <col min="6403" max="6403" width="8" style="16" customWidth="1"/>
    <col min="6404" max="6404" width="9.5" style="16" customWidth="1"/>
    <col min="6405" max="6405" width="7.58203125" style="16" customWidth="1"/>
    <col min="6406" max="6406" width="31.5" style="16" customWidth="1"/>
    <col min="6407" max="6407" width="7.75" style="16" customWidth="1"/>
    <col min="6408" max="6408" width="7.83203125" style="16" customWidth="1"/>
    <col min="6409" max="6409" width="8.83203125" style="16" customWidth="1"/>
    <col min="6410" max="6410" width="7.83203125" style="16" customWidth="1"/>
    <col min="6411" max="6656" width="9" style="16"/>
    <col min="6657" max="6657" width="44" style="16" customWidth="1"/>
    <col min="6658" max="6658" width="9.08203125" style="16" customWidth="1"/>
    <col min="6659" max="6659" width="8" style="16" customWidth="1"/>
    <col min="6660" max="6660" width="9.5" style="16" customWidth="1"/>
    <col min="6661" max="6661" width="7.58203125" style="16" customWidth="1"/>
    <col min="6662" max="6662" width="31.5" style="16" customWidth="1"/>
    <col min="6663" max="6663" width="7.75" style="16" customWidth="1"/>
    <col min="6664" max="6664" width="7.83203125" style="16" customWidth="1"/>
    <col min="6665" max="6665" width="8.83203125" style="16" customWidth="1"/>
    <col min="6666" max="6666" width="7.83203125" style="16" customWidth="1"/>
    <col min="6667" max="6912" width="9" style="16"/>
    <col min="6913" max="6913" width="44" style="16" customWidth="1"/>
    <col min="6914" max="6914" width="9.08203125" style="16" customWidth="1"/>
    <col min="6915" max="6915" width="8" style="16" customWidth="1"/>
    <col min="6916" max="6916" width="9.5" style="16" customWidth="1"/>
    <col min="6917" max="6917" width="7.58203125" style="16" customWidth="1"/>
    <col min="6918" max="6918" width="31.5" style="16" customWidth="1"/>
    <col min="6919" max="6919" width="7.75" style="16" customWidth="1"/>
    <col min="6920" max="6920" width="7.83203125" style="16" customWidth="1"/>
    <col min="6921" max="6921" width="8.83203125" style="16" customWidth="1"/>
    <col min="6922" max="6922" width="7.83203125" style="16" customWidth="1"/>
    <col min="6923" max="7168" width="9" style="16"/>
    <col min="7169" max="7169" width="44" style="16" customWidth="1"/>
    <col min="7170" max="7170" width="9.08203125" style="16" customWidth="1"/>
    <col min="7171" max="7171" width="8" style="16" customWidth="1"/>
    <col min="7172" max="7172" width="9.5" style="16" customWidth="1"/>
    <col min="7173" max="7173" width="7.58203125" style="16" customWidth="1"/>
    <col min="7174" max="7174" width="31.5" style="16" customWidth="1"/>
    <col min="7175" max="7175" width="7.75" style="16" customWidth="1"/>
    <col min="7176" max="7176" width="7.83203125" style="16" customWidth="1"/>
    <col min="7177" max="7177" width="8.83203125" style="16" customWidth="1"/>
    <col min="7178" max="7178" width="7.83203125" style="16" customWidth="1"/>
    <col min="7179" max="7424" width="9" style="16"/>
    <col min="7425" max="7425" width="44" style="16" customWidth="1"/>
    <col min="7426" max="7426" width="9.08203125" style="16" customWidth="1"/>
    <col min="7427" max="7427" width="8" style="16" customWidth="1"/>
    <col min="7428" max="7428" width="9.5" style="16" customWidth="1"/>
    <col min="7429" max="7429" width="7.58203125" style="16" customWidth="1"/>
    <col min="7430" max="7430" width="31.5" style="16" customWidth="1"/>
    <col min="7431" max="7431" width="7.75" style="16" customWidth="1"/>
    <col min="7432" max="7432" width="7.83203125" style="16" customWidth="1"/>
    <col min="7433" max="7433" width="8.83203125" style="16" customWidth="1"/>
    <col min="7434" max="7434" width="7.83203125" style="16" customWidth="1"/>
    <col min="7435" max="7680" width="9" style="16"/>
    <col min="7681" max="7681" width="44" style="16" customWidth="1"/>
    <col min="7682" max="7682" width="9.08203125" style="16" customWidth="1"/>
    <col min="7683" max="7683" width="8" style="16" customWidth="1"/>
    <col min="7684" max="7684" width="9.5" style="16" customWidth="1"/>
    <col min="7685" max="7685" width="7.58203125" style="16" customWidth="1"/>
    <col min="7686" max="7686" width="31.5" style="16" customWidth="1"/>
    <col min="7687" max="7687" width="7.75" style="16" customWidth="1"/>
    <col min="7688" max="7688" width="7.83203125" style="16" customWidth="1"/>
    <col min="7689" max="7689" width="8.83203125" style="16" customWidth="1"/>
    <col min="7690" max="7690" width="7.83203125" style="16" customWidth="1"/>
    <col min="7691" max="7936" width="9" style="16"/>
    <col min="7937" max="7937" width="44" style="16" customWidth="1"/>
    <col min="7938" max="7938" width="9.08203125" style="16" customWidth="1"/>
    <col min="7939" max="7939" width="8" style="16" customWidth="1"/>
    <col min="7940" max="7940" width="9.5" style="16" customWidth="1"/>
    <col min="7941" max="7941" width="7.58203125" style="16" customWidth="1"/>
    <col min="7942" max="7942" width="31.5" style="16" customWidth="1"/>
    <col min="7943" max="7943" width="7.75" style="16" customWidth="1"/>
    <col min="7944" max="7944" width="7.83203125" style="16" customWidth="1"/>
    <col min="7945" max="7945" width="8.83203125" style="16" customWidth="1"/>
    <col min="7946" max="7946" width="7.83203125" style="16" customWidth="1"/>
    <col min="7947" max="8192" width="9" style="16"/>
    <col min="8193" max="8193" width="44" style="16" customWidth="1"/>
    <col min="8194" max="8194" width="9.08203125" style="16" customWidth="1"/>
    <col min="8195" max="8195" width="8" style="16" customWidth="1"/>
    <col min="8196" max="8196" width="9.5" style="16" customWidth="1"/>
    <col min="8197" max="8197" width="7.58203125" style="16" customWidth="1"/>
    <col min="8198" max="8198" width="31.5" style="16" customWidth="1"/>
    <col min="8199" max="8199" width="7.75" style="16" customWidth="1"/>
    <col min="8200" max="8200" width="7.83203125" style="16" customWidth="1"/>
    <col min="8201" max="8201" width="8.83203125" style="16" customWidth="1"/>
    <col min="8202" max="8202" width="7.83203125" style="16" customWidth="1"/>
    <col min="8203" max="8448" width="9" style="16"/>
    <col min="8449" max="8449" width="44" style="16" customWidth="1"/>
    <col min="8450" max="8450" width="9.08203125" style="16" customWidth="1"/>
    <col min="8451" max="8451" width="8" style="16" customWidth="1"/>
    <col min="8452" max="8452" width="9.5" style="16" customWidth="1"/>
    <col min="8453" max="8453" width="7.58203125" style="16" customWidth="1"/>
    <col min="8454" max="8454" width="31.5" style="16" customWidth="1"/>
    <col min="8455" max="8455" width="7.75" style="16" customWidth="1"/>
    <col min="8456" max="8456" width="7.83203125" style="16" customWidth="1"/>
    <col min="8457" max="8457" width="8.83203125" style="16" customWidth="1"/>
    <col min="8458" max="8458" width="7.83203125" style="16" customWidth="1"/>
    <col min="8459" max="8704" width="9" style="16"/>
    <col min="8705" max="8705" width="44" style="16" customWidth="1"/>
    <col min="8706" max="8706" width="9.08203125" style="16" customWidth="1"/>
    <col min="8707" max="8707" width="8" style="16" customWidth="1"/>
    <col min="8708" max="8708" width="9.5" style="16" customWidth="1"/>
    <col min="8709" max="8709" width="7.58203125" style="16" customWidth="1"/>
    <col min="8710" max="8710" width="31.5" style="16" customWidth="1"/>
    <col min="8711" max="8711" width="7.75" style="16" customWidth="1"/>
    <col min="8712" max="8712" width="7.83203125" style="16" customWidth="1"/>
    <col min="8713" max="8713" width="8.83203125" style="16" customWidth="1"/>
    <col min="8714" max="8714" width="7.83203125" style="16" customWidth="1"/>
    <col min="8715" max="8960" width="9" style="16"/>
    <col min="8961" max="8961" width="44" style="16" customWidth="1"/>
    <col min="8962" max="8962" width="9.08203125" style="16" customWidth="1"/>
    <col min="8963" max="8963" width="8" style="16" customWidth="1"/>
    <col min="8964" max="8964" width="9.5" style="16" customWidth="1"/>
    <col min="8965" max="8965" width="7.58203125" style="16" customWidth="1"/>
    <col min="8966" max="8966" width="31.5" style="16" customWidth="1"/>
    <col min="8967" max="8967" width="7.75" style="16" customWidth="1"/>
    <col min="8968" max="8968" width="7.83203125" style="16" customWidth="1"/>
    <col min="8969" max="8969" width="8.83203125" style="16" customWidth="1"/>
    <col min="8970" max="8970" width="7.83203125" style="16" customWidth="1"/>
    <col min="8971" max="9216" width="9" style="16"/>
    <col min="9217" max="9217" width="44" style="16" customWidth="1"/>
    <col min="9218" max="9218" width="9.08203125" style="16" customWidth="1"/>
    <col min="9219" max="9219" width="8" style="16" customWidth="1"/>
    <col min="9220" max="9220" width="9.5" style="16" customWidth="1"/>
    <col min="9221" max="9221" width="7.58203125" style="16" customWidth="1"/>
    <col min="9222" max="9222" width="31.5" style="16" customWidth="1"/>
    <col min="9223" max="9223" width="7.75" style="16" customWidth="1"/>
    <col min="9224" max="9224" width="7.83203125" style="16" customWidth="1"/>
    <col min="9225" max="9225" width="8.83203125" style="16" customWidth="1"/>
    <col min="9226" max="9226" width="7.83203125" style="16" customWidth="1"/>
    <col min="9227" max="9472" width="9" style="16"/>
    <col min="9473" max="9473" width="44" style="16" customWidth="1"/>
    <col min="9474" max="9474" width="9.08203125" style="16" customWidth="1"/>
    <col min="9475" max="9475" width="8" style="16" customWidth="1"/>
    <col min="9476" max="9476" width="9.5" style="16" customWidth="1"/>
    <col min="9477" max="9477" width="7.58203125" style="16" customWidth="1"/>
    <col min="9478" max="9478" width="31.5" style="16" customWidth="1"/>
    <col min="9479" max="9479" width="7.75" style="16" customWidth="1"/>
    <col min="9480" max="9480" width="7.83203125" style="16" customWidth="1"/>
    <col min="9481" max="9481" width="8.83203125" style="16" customWidth="1"/>
    <col min="9482" max="9482" width="7.83203125" style="16" customWidth="1"/>
    <col min="9483" max="9728" width="9" style="16"/>
    <col min="9729" max="9729" width="44" style="16" customWidth="1"/>
    <col min="9730" max="9730" width="9.08203125" style="16" customWidth="1"/>
    <col min="9731" max="9731" width="8" style="16" customWidth="1"/>
    <col min="9732" max="9732" width="9.5" style="16" customWidth="1"/>
    <col min="9733" max="9733" width="7.58203125" style="16" customWidth="1"/>
    <col min="9734" max="9734" width="31.5" style="16" customWidth="1"/>
    <col min="9735" max="9735" width="7.75" style="16" customWidth="1"/>
    <col min="9736" max="9736" width="7.83203125" style="16" customWidth="1"/>
    <col min="9737" max="9737" width="8.83203125" style="16" customWidth="1"/>
    <col min="9738" max="9738" width="7.83203125" style="16" customWidth="1"/>
    <col min="9739" max="9984" width="9" style="16"/>
    <col min="9985" max="9985" width="44" style="16" customWidth="1"/>
    <col min="9986" max="9986" width="9.08203125" style="16" customWidth="1"/>
    <col min="9987" max="9987" width="8" style="16" customWidth="1"/>
    <col min="9988" max="9988" width="9.5" style="16" customWidth="1"/>
    <col min="9989" max="9989" width="7.58203125" style="16" customWidth="1"/>
    <col min="9990" max="9990" width="31.5" style="16" customWidth="1"/>
    <col min="9991" max="9991" width="7.75" style="16" customWidth="1"/>
    <col min="9992" max="9992" width="7.83203125" style="16" customWidth="1"/>
    <col min="9993" max="9993" width="8.83203125" style="16" customWidth="1"/>
    <col min="9994" max="9994" width="7.83203125" style="16" customWidth="1"/>
    <col min="9995" max="10240" width="9" style="16"/>
    <col min="10241" max="10241" width="44" style="16" customWidth="1"/>
    <col min="10242" max="10242" width="9.08203125" style="16" customWidth="1"/>
    <col min="10243" max="10243" width="8" style="16" customWidth="1"/>
    <col min="10244" max="10244" width="9.5" style="16" customWidth="1"/>
    <col min="10245" max="10245" width="7.58203125" style="16" customWidth="1"/>
    <col min="10246" max="10246" width="31.5" style="16" customWidth="1"/>
    <col min="10247" max="10247" width="7.75" style="16" customWidth="1"/>
    <col min="10248" max="10248" width="7.83203125" style="16" customWidth="1"/>
    <col min="10249" max="10249" width="8.83203125" style="16" customWidth="1"/>
    <col min="10250" max="10250" width="7.83203125" style="16" customWidth="1"/>
    <col min="10251" max="10496" width="9" style="16"/>
    <col min="10497" max="10497" width="44" style="16" customWidth="1"/>
    <col min="10498" max="10498" width="9.08203125" style="16" customWidth="1"/>
    <col min="10499" max="10499" width="8" style="16" customWidth="1"/>
    <col min="10500" max="10500" width="9.5" style="16" customWidth="1"/>
    <col min="10501" max="10501" width="7.58203125" style="16" customWidth="1"/>
    <col min="10502" max="10502" width="31.5" style="16" customWidth="1"/>
    <col min="10503" max="10503" width="7.75" style="16" customWidth="1"/>
    <col min="10504" max="10504" width="7.83203125" style="16" customWidth="1"/>
    <col min="10505" max="10505" width="8.83203125" style="16" customWidth="1"/>
    <col min="10506" max="10506" width="7.83203125" style="16" customWidth="1"/>
    <col min="10507" max="10752" width="9" style="16"/>
    <col min="10753" max="10753" width="44" style="16" customWidth="1"/>
    <col min="10754" max="10754" width="9.08203125" style="16" customWidth="1"/>
    <col min="10755" max="10755" width="8" style="16" customWidth="1"/>
    <col min="10756" max="10756" width="9.5" style="16" customWidth="1"/>
    <col min="10757" max="10757" width="7.58203125" style="16" customWidth="1"/>
    <col min="10758" max="10758" width="31.5" style="16" customWidth="1"/>
    <col min="10759" max="10759" width="7.75" style="16" customWidth="1"/>
    <col min="10760" max="10760" width="7.83203125" style="16" customWidth="1"/>
    <col min="10761" max="10761" width="8.83203125" style="16" customWidth="1"/>
    <col min="10762" max="10762" width="7.83203125" style="16" customWidth="1"/>
    <col min="10763" max="11008" width="9" style="16"/>
    <col min="11009" max="11009" width="44" style="16" customWidth="1"/>
    <col min="11010" max="11010" width="9.08203125" style="16" customWidth="1"/>
    <col min="11011" max="11011" width="8" style="16" customWidth="1"/>
    <col min="11012" max="11012" width="9.5" style="16" customWidth="1"/>
    <col min="11013" max="11013" width="7.58203125" style="16" customWidth="1"/>
    <col min="11014" max="11014" width="31.5" style="16" customWidth="1"/>
    <col min="11015" max="11015" width="7.75" style="16" customWidth="1"/>
    <col min="11016" max="11016" width="7.83203125" style="16" customWidth="1"/>
    <col min="11017" max="11017" width="8.83203125" style="16" customWidth="1"/>
    <col min="11018" max="11018" width="7.83203125" style="16" customWidth="1"/>
    <col min="11019" max="11264" width="9" style="16"/>
    <col min="11265" max="11265" width="44" style="16" customWidth="1"/>
    <col min="11266" max="11266" width="9.08203125" style="16" customWidth="1"/>
    <col min="11267" max="11267" width="8" style="16" customWidth="1"/>
    <col min="11268" max="11268" width="9.5" style="16" customWidth="1"/>
    <col min="11269" max="11269" width="7.58203125" style="16" customWidth="1"/>
    <col min="11270" max="11270" width="31.5" style="16" customWidth="1"/>
    <col min="11271" max="11271" width="7.75" style="16" customWidth="1"/>
    <col min="11272" max="11272" width="7.83203125" style="16" customWidth="1"/>
    <col min="11273" max="11273" width="8.83203125" style="16" customWidth="1"/>
    <col min="11274" max="11274" width="7.83203125" style="16" customWidth="1"/>
    <col min="11275" max="11520" width="9" style="16"/>
    <col min="11521" max="11521" width="44" style="16" customWidth="1"/>
    <col min="11522" max="11522" width="9.08203125" style="16" customWidth="1"/>
    <col min="11523" max="11523" width="8" style="16" customWidth="1"/>
    <col min="11524" max="11524" width="9.5" style="16" customWidth="1"/>
    <col min="11525" max="11525" width="7.58203125" style="16" customWidth="1"/>
    <col min="11526" max="11526" width="31.5" style="16" customWidth="1"/>
    <col min="11527" max="11527" width="7.75" style="16" customWidth="1"/>
    <col min="11528" max="11528" width="7.83203125" style="16" customWidth="1"/>
    <col min="11529" max="11529" width="8.83203125" style="16" customWidth="1"/>
    <col min="11530" max="11530" width="7.83203125" style="16" customWidth="1"/>
    <col min="11531" max="11776" width="9" style="16"/>
    <col min="11777" max="11777" width="44" style="16" customWidth="1"/>
    <col min="11778" max="11778" width="9.08203125" style="16" customWidth="1"/>
    <col min="11779" max="11779" width="8" style="16" customWidth="1"/>
    <col min="11780" max="11780" width="9.5" style="16" customWidth="1"/>
    <col min="11781" max="11781" width="7.58203125" style="16" customWidth="1"/>
    <col min="11782" max="11782" width="31.5" style="16" customWidth="1"/>
    <col min="11783" max="11783" width="7.75" style="16" customWidth="1"/>
    <col min="11784" max="11784" width="7.83203125" style="16" customWidth="1"/>
    <col min="11785" max="11785" width="8.83203125" style="16" customWidth="1"/>
    <col min="11786" max="11786" width="7.83203125" style="16" customWidth="1"/>
    <col min="11787" max="12032" width="9" style="16"/>
    <col min="12033" max="12033" width="44" style="16" customWidth="1"/>
    <col min="12034" max="12034" width="9.08203125" style="16" customWidth="1"/>
    <col min="12035" max="12035" width="8" style="16" customWidth="1"/>
    <col min="12036" max="12036" width="9.5" style="16" customWidth="1"/>
    <col min="12037" max="12037" width="7.58203125" style="16" customWidth="1"/>
    <col min="12038" max="12038" width="31.5" style="16" customWidth="1"/>
    <col min="12039" max="12039" width="7.75" style="16" customWidth="1"/>
    <col min="12040" max="12040" width="7.83203125" style="16" customWidth="1"/>
    <col min="12041" max="12041" width="8.83203125" style="16" customWidth="1"/>
    <col min="12042" max="12042" width="7.83203125" style="16" customWidth="1"/>
    <col min="12043" max="12288" width="9" style="16"/>
    <col min="12289" max="12289" width="44" style="16" customWidth="1"/>
    <col min="12290" max="12290" width="9.08203125" style="16" customWidth="1"/>
    <col min="12291" max="12291" width="8" style="16" customWidth="1"/>
    <col min="12292" max="12292" width="9.5" style="16" customWidth="1"/>
    <col min="12293" max="12293" width="7.58203125" style="16" customWidth="1"/>
    <col min="12294" max="12294" width="31.5" style="16" customWidth="1"/>
    <col min="12295" max="12295" width="7.75" style="16" customWidth="1"/>
    <col min="12296" max="12296" width="7.83203125" style="16" customWidth="1"/>
    <col min="12297" max="12297" width="8.83203125" style="16" customWidth="1"/>
    <col min="12298" max="12298" width="7.83203125" style="16" customWidth="1"/>
    <col min="12299" max="12544" width="9" style="16"/>
    <col min="12545" max="12545" width="44" style="16" customWidth="1"/>
    <col min="12546" max="12546" width="9.08203125" style="16" customWidth="1"/>
    <col min="12547" max="12547" width="8" style="16" customWidth="1"/>
    <col min="12548" max="12548" width="9.5" style="16" customWidth="1"/>
    <col min="12549" max="12549" width="7.58203125" style="16" customWidth="1"/>
    <col min="12550" max="12550" width="31.5" style="16" customWidth="1"/>
    <col min="12551" max="12551" width="7.75" style="16" customWidth="1"/>
    <col min="12552" max="12552" width="7.83203125" style="16" customWidth="1"/>
    <col min="12553" max="12553" width="8.83203125" style="16" customWidth="1"/>
    <col min="12554" max="12554" width="7.83203125" style="16" customWidth="1"/>
    <col min="12555" max="12800" width="9" style="16"/>
    <col min="12801" max="12801" width="44" style="16" customWidth="1"/>
    <col min="12802" max="12802" width="9.08203125" style="16" customWidth="1"/>
    <col min="12803" max="12803" width="8" style="16" customWidth="1"/>
    <col min="12804" max="12804" width="9.5" style="16" customWidth="1"/>
    <col min="12805" max="12805" width="7.58203125" style="16" customWidth="1"/>
    <col min="12806" max="12806" width="31.5" style="16" customWidth="1"/>
    <col min="12807" max="12807" width="7.75" style="16" customWidth="1"/>
    <col min="12808" max="12808" width="7.83203125" style="16" customWidth="1"/>
    <col min="12809" max="12809" width="8.83203125" style="16" customWidth="1"/>
    <col min="12810" max="12810" width="7.83203125" style="16" customWidth="1"/>
    <col min="12811" max="13056" width="9" style="16"/>
    <col min="13057" max="13057" width="44" style="16" customWidth="1"/>
    <col min="13058" max="13058" width="9.08203125" style="16" customWidth="1"/>
    <col min="13059" max="13059" width="8" style="16" customWidth="1"/>
    <col min="13060" max="13060" width="9.5" style="16" customWidth="1"/>
    <col min="13061" max="13061" width="7.58203125" style="16" customWidth="1"/>
    <col min="13062" max="13062" width="31.5" style="16" customWidth="1"/>
    <col min="13063" max="13063" width="7.75" style="16" customWidth="1"/>
    <col min="13064" max="13064" width="7.83203125" style="16" customWidth="1"/>
    <col min="13065" max="13065" width="8.83203125" style="16" customWidth="1"/>
    <col min="13066" max="13066" width="7.83203125" style="16" customWidth="1"/>
    <col min="13067" max="13312" width="9" style="16"/>
    <col min="13313" max="13313" width="44" style="16" customWidth="1"/>
    <col min="13314" max="13314" width="9.08203125" style="16" customWidth="1"/>
    <col min="13315" max="13315" width="8" style="16" customWidth="1"/>
    <col min="13316" max="13316" width="9.5" style="16" customWidth="1"/>
    <col min="13317" max="13317" width="7.58203125" style="16" customWidth="1"/>
    <col min="13318" max="13318" width="31.5" style="16" customWidth="1"/>
    <col min="13319" max="13319" width="7.75" style="16" customWidth="1"/>
    <col min="13320" max="13320" width="7.83203125" style="16" customWidth="1"/>
    <col min="13321" max="13321" width="8.83203125" style="16" customWidth="1"/>
    <col min="13322" max="13322" width="7.83203125" style="16" customWidth="1"/>
    <col min="13323" max="13568" width="9" style="16"/>
    <col min="13569" max="13569" width="44" style="16" customWidth="1"/>
    <col min="13570" max="13570" width="9.08203125" style="16" customWidth="1"/>
    <col min="13571" max="13571" width="8" style="16" customWidth="1"/>
    <col min="13572" max="13572" width="9.5" style="16" customWidth="1"/>
    <col min="13573" max="13573" width="7.58203125" style="16" customWidth="1"/>
    <col min="13574" max="13574" width="31.5" style="16" customWidth="1"/>
    <col min="13575" max="13575" width="7.75" style="16" customWidth="1"/>
    <col min="13576" max="13576" width="7.83203125" style="16" customWidth="1"/>
    <col min="13577" max="13577" width="8.83203125" style="16" customWidth="1"/>
    <col min="13578" max="13578" width="7.83203125" style="16" customWidth="1"/>
    <col min="13579" max="13824" width="9" style="16"/>
    <col min="13825" max="13825" width="44" style="16" customWidth="1"/>
    <col min="13826" max="13826" width="9.08203125" style="16" customWidth="1"/>
    <col min="13827" max="13827" width="8" style="16" customWidth="1"/>
    <col min="13828" max="13828" width="9.5" style="16" customWidth="1"/>
    <col min="13829" max="13829" width="7.58203125" style="16" customWidth="1"/>
    <col min="13830" max="13830" width="31.5" style="16" customWidth="1"/>
    <col min="13831" max="13831" width="7.75" style="16" customWidth="1"/>
    <col min="13832" max="13832" width="7.83203125" style="16" customWidth="1"/>
    <col min="13833" max="13833" width="8.83203125" style="16" customWidth="1"/>
    <col min="13834" max="13834" width="7.83203125" style="16" customWidth="1"/>
    <col min="13835" max="14080" width="9" style="16"/>
    <col min="14081" max="14081" width="44" style="16" customWidth="1"/>
    <col min="14082" max="14082" width="9.08203125" style="16" customWidth="1"/>
    <col min="14083" max="14083" width="8" style="16" customWidth="1"/>
    <col min="14084" max="14084" width="9.5" style="16" customWidth="1"/>
    <col min="14085" max="14085" width="7.58203125" style="16" customWidth="1"/>
    <col min="14086" max="14086" width="31.5" style="16" customWidth="1"/>
    <col min="14087" max="14087" width="7.75" style="16" customWidth="1"/>
    <col min="14088" max="14088" width="7.83203125" style="16" customWidth="1"/>
    <col min="14089" max="14089" width="8.83203125" style="16" customWidth="1"/>
    <col min="14090" max="14090" width="7.83203125" style="16" customWidth="1"/>
    <col min="14091" max="14336" width="9" style="16"/>
    <col min="14337" max="14337" width="44" style="16" customWidth="1"/>
    <col min="14338" max="14338" width="9.08203125" style="16" customWidth="1"/>
    <col min="14339" max="14339" width="8" style="16" customWidth="1"/>
    <col min="14340" max="14340" width="9.5" style="16" customWidth="1"/>
    <col min="14341" max="14341" width="7.58203125" style="16" customWidth="1"/>
    <col min="14342" max="14342" width="31.5" style="16" customWidth="1"/>
    <col min="14343" max="14343" width="7.75" style="16" customWidth="1"/>
    <col min="14344" max="14344" width="7.83203125" style="16" customWidth="1"/>
    <col min="14345" max="14345" width="8.83203125" style="16" customWidth="1"/>
    <col min="14346" max="14346" width="7.83203125" style="16" customWidth="1"/>
    <col min="14347" max="14592" width="9" style="16"/>
    <col min="14593" max="14593" width="44" style="16" customWidth="1"/>
    <col min="14594" max="14594" width="9.08203125" style="16" customWidth="1"/>
    <col min="14595" max="14595" width="8" style="16" customWidth="1"/>
    <col min="14596" max="14596" width="9.5" style="16" customWidth="1"/>
    <col min="14597" max="14597" width="7.58203125" style="16" customWidth="1"/>
    <col min="14598" max="14598" width="31.5" style="16" customWidth="1"/>
    <col min="14599" max="14599" width="7.75" style="16" customWidth="1"/>
    <col min="14600" max="14600" width="7.83203125" style="16" customWidth="1"/>
    <col min="14601" max="14601" width="8.83203125" style="16" customWidth="1"/>
    <col min="14602" max="14602" width="7.83203125" style="16" customWidth="1"/>
    <col min="14603" max="14848" width="9" style="16"/>
    <col min="14849" max="14849" width="44" style="16" customWidth="1"/>
    <col min="14850" max="14850" width="9.08203125" style="16" customWidth="1"/>
    <col min="14851" max="14851" width="8" style="16" customWidth="1"/>
    <col min="14852" max="14852" width="9.5" style="16" customWidth="1"/>
    <col min="14853" max="14853" width="7.58203125" style="16" customWidth="1"/>
    <col min="14854" max="14854" width="31.5" style="16" customWidth="1"/>
    <col min="14855" max="14855" width="7.75" style="16" customWidth="1"/>
    <col min="14856" max="14856" width="7.83203125" style="16" customWidth="1"/>
    <col min="14857" max="14857" width="8.83203125" style="16" customWidth="1"/>
    <col min="14858" max="14858" width="7.83203125" style="16" customWidth="1"/>
    <col min="14859" max="15104" width="9" style="16"/>
    <col min="15105" max="15105" width="44" style="16" customWidth="1"/>
    <col min="15106" max="15106" width="9.08203125" style="16" customWidth="1"/>
    <col min="15107" max="15107" width="8" style="16" customWidth="1"/>
    <col min="15108" max="15108" width="9.5" style="16" customWidth="1"/>
    <col min="15109" max="15109" width="7.58203125" style="16" customWidth="1"/>
    <col min="15110" max="15110" width="31.5" style="16" customWidth="1"/>
    <col min="15111" max="15111" width="7.75" style="16" customWidth="1"/>
    <col min="15112" max="15112" width="7.83203125" style="16" customWidth="1"/>
    <col min="15113" max="15113" width="8.83203125" style="16" customWidth="1"/>
    <col min="15114" max="15114" width="7.83203125" style="16" customWidth="1"/>
    <col min="15115" max="15360" width="9" style="16"/>
    <col min="15361" max="15361" width="44" style="16" customWidth="1"/>
    <col min="15362" max="15362" width="9.08203125" style="16" customWidth="1"/>
    <col min="15363" max="15363" width="8" style="16" customWidth="1"/>
    <col min="15364" max="15364" width="9.5" style="16" customWidth="1"/>
    <col min="15365" max="15365" width="7.58203125" style="16" customWidth="1"/>
    <col min="15366" max="15366" width="31.5" style="16" customWidth="1"/>
    <col min="15367" max="15367" width="7.75" style="16" customWidth="1"/>
    <col min="15368" max="15368" width="7.83203125" style="16" customWidth="1"/>
    <col min="15369" max="15369" width="8.83203125" style="16" customWidth="1"/>
    <col min="15370" max="15370" width="7.83203125" style="16" customWidth="1"/>
    <col min="15371" max="15616" width="9" style="16"/>
    <col min="15617" max="15617" width="44" style="16" customWidth="1"/>
    <col min="15618" max="15618" width="9.08203125" style="16" customWidth="1"/>
    <col min="15619" max="15619" width="8" style="16" customWidth="1"/>
    <col min="15620" max="15620" width="9.5" style="16" customWidth="1"/>
    <col min="15621" max="15621" width="7.58203125" style="16" customWidth="1"/>
    <col min="15622" max="15622" width="31.5" style="16" customWidth="1"/>
    <col min="15623" max="15623" width="7.75" style="16" customWidth="1"/>
    <col min="15624" max="15624" width="7.83203125" style="16" customWidth="1"/>
    <col min="15625" max="15625" width="8.83203125" style="16" customWidth="1"/>
    <col min="15626" max="15626" width="7.83203125" style="16" customWidth="1"/>
    <col min="15627" max="15872" width="9" style="16"/>
    <col min="15873" max="15873" width="44" style="16" customWidth="1"/>
    <col min="15874" max="15874" width="9.08203125" style="16" customWidth="1"/>
    <col min="15875" max="15875" width="8" style="16" customWidth="1"/>
    <col min="15876" max="15876" width="9.5" style="16" customWidth="1"/>
    <col min="15877" max="15877" width="7.58203125" style="16" customWidth="1"/>
    <col min="15878" max="15878" width="31.5" style="16" customWidth="1"/>
    <col min="15879" max="15879" width="7.75" style="16" customWidth="1"/>
    <col min="15880" max="15880" width="7.83203125" style="16" customWidth="1"/>
    <col min="15881" max="15881" width="8.83203125" style="16" customWidth="1"/>
    <col min="15882" max="15882" width="7.83203125" style="16" customWidth="1"/>
    <col min="15883" max="16128" width="9" style="16"/>
    <col min="16129" max="16129" width="44" style="16" customWidth="1"/>
    <col min="16130" max="16130" width="9.08203125" style="16" customWidth="1"/>
    <col min="16131" max="16131" width="8" style="16" customWidth="1"/>
    <col min="16132" max="16132" width="9.5" style="16" customWidth="1"/>
    <col min="16133" max="16133" width="7.58203125" style="16" customWidth="1"/>
    <col min="16134" max="16134" width="31.5" style="16" customWidth="1"/>
    <col min="16135" max="16135" width="7.75" style="16" customWidth="1"/>
    <col min="16136" max="16136" width="7.83203125" style="16" customWidth="1"/>
    <col min="16137" max="16137" width="8.83203125" style="16" customWidth="1"/>
    <col min="16138" max="16138" width="7.83203125" style="16" customWidth="1"/>
    <col min="16139" max="16384" width="9" style="16"/>
  </cols>
  <sheetData>
    <row r="1" spans="1:10" ht="15.65" customHeight="1" x14ac:dyDescent="0.3">
      <c r="A1" s="72" t="s">
        <v>383</v>
      </c>
      <c r="B1" s="50"/>
      <c r="C1" s="50"/>
      <c r="D1" s="50"/>
      <c r="E1" s="50"/>
      <c r="J1" s="73"/>
    </row>
    <row r="2" spans="1:10" ht="38.15" customHeight="1" x14ac:dyDescent="0.3">
      <c r="A2" s="184" t="s">
        <v>373</v>
      </c>
      <c r="B2" s="184"/>
      <c r="C2" s="184"/>
      <c r="D2" s="184"/>
      <c r="E2" s="185"/>
      <c r="F2" s="184"/>
      <c r="G2" s="184"/>
      <c r="H2" s="184"/>
      <c r="I2" s="184"/>
      <c r="J2" s="184"/>
    </row>
    <row r="3" spans="1:10" ht="17.25" customHeight="1" x14ac:dyDescent="0.3">
      <c r="A3" s="72"/>
      <c r="B3" s="186" t="s">
        <v>284</v>
      </c>
      <c r="C3" s="186"/>
      <c r="D3" s="186"/>
      <c r="E3" s="187"/>
      <c r="F3" s="186"/>
      <c r="G3" s="186"/>
      <c r="H3" s="186"/>
      <c r="I3" s="186"/>
      <c r="J3" s="186"/>
    </row>
    <row r="4" spans="1:10" ht="30.75" customHeight="1" x14ac:dyDescent="0.3">
      <c r="A4" s="38" t="s">
        <v>3</v>
      </c>
      <c r="B4" s="40" t="s">
        <v>285</v>
      </c>
      <c r="C4" s="40" t="s">
        <v>286</v>
      </c>
      <c r="D4" s="40" t="s">
        <v>287</v>
      </c>
      <c r="E4" s="40" t="s">
        <v>288</v>
      </c>
      <c r="F4" s="41" t="s">
        <v>10</v>
      </c>
      <c r="G4" s="41" t="s">
        <v>285</v>
      </c>
      <c r="H4" s="38" t="s">
        <v>286</v>
      </c>
      <c r="I4" s="41" t="s">
        <v>287</v>
      </c>
      <c r="J4" s="47" t="s">
        <v>288</v>
      </c>
    </row>
    <row r="5" spans="1:10" ht="21" customHeight="1" x14ac:dyDescent="0.3">
      <c r="A5" s="74" t="s">
        <v>82</v>
      </c>
      <c r="B5" s="160"/>
      <c r="C5" s="160"/>
      <c r="D5" s="160"/>
      <c r="E5" s="167"/>
      <c r="F5" s="162" t="s">
        <v>341</v>
      </c>
      <c r="G5" s="163">
        <v>3</v>
      </c>
      <c r="H5" s="163">
        <v>19</v>
      </c>
      <c r="I5" s="161">
        <f>G5-H5</f>
        <v>-16</v>
      </c>
      <c r="J5" s="167">
        <f>I5/H5*100</f>
        <v>-84.210526315789465</v>
      </c>
    </row>
    <row r="6" spans="1:10" ht="21" customHeight="1" x14ac:dyDescent="0.3">
      <c r="A6" s="74" t="s">
        <v>84</v>
      </c>
      <c r="B6" s="160"/>
      <c r="C6" s="160"/>
      <c r="D6" s="160"/>
      <c r="E6" s="167"/>
      <c r="F6" s="162" t="s">
        <v>342</v>
      </c>
      <c r="G6" s="163">
        <v>167</v>
      </c>
      <c r="H6" s="163">
        <v>502</v>
      </c>
      <c r="I6" s="161">
        <f t="shared" ref="I6:I24" si="0">G6-H6</f>
        <v>-335</v>
      </c>
      <c r="J6" s="167">
        <f>I6/H6*100</f>
        <v>-66.733067729083658</v>
      </c>
    </row>
    <row r="7" spans="1:10" ht="21" customHeight="1" x14ac:dyDescent="0.3">
      <c r="A7" s="74" t="s">
        <v>86</v>
      </c>
      <c r="B7" s="160"/>
      <c r="C7" s="160"/>
      <c r="D7" s="160"/>
      <c r="E7" s="167"/>
      <c r="F7" s="162" t="s">
        <v>343</v>
      </c>
      <c r="G7" s="163"/>
      <c r="H7" s="163"/>
      <c r="I7" s="161"/>
      <c r="J7" s="167"/>
    </row>
    <row r="8" spans="1:10" ht="21" customHeight="1" x14ac:dyDescent="0.3">
      <c r="A8" s="74" t="s">
        <v>344</v>
      </c>
      <c r="B8" s="160"/>
      <c r="C8" s="160"/>
      <c r="D8" s="160"/>
      <c r="E8" s="167"/>
      <c r="F8" s="162" t="s">
        <v>345</v>
      </c>
      <c r="G8" s="163">
        <v>79107</v>
      </c>
      <c r="H8" s="163">
        <v>94632</v>
      </c>
      <c r="I8" s="161">
        <f t="shared" si="0"/>
        <v>-15525</v>
      </c>
      <c r="J8" s="167">
        <f>I8/H8*100</f>
        <v>-16.40565559218869</v>
      </c>
    </row>
    <row r="9" spans="1:10" ht="21" customHeight="1" x14ac:dyDescent="0.3">
      <c r="A9" s="74" t="s">
        <v>346</v>
      </c>
      <c r="B9" s="160"/>
      <c r="C9" s="160"/>
      <c r="D9" s="160"/>
      <c r="E9" s="167"/>
      <c r="F9" s="162" t="s">
        <v>347</v>
      </c>
      <c r="G9" s="163"/>
      <c r="H9" s="163"/>
      <c r="I9" s="161"/>
      <c r="J9" s="167"/>
    </row>
    <row r="10" spans="1:10" ht="21" customHeight="1" x14ac:dyDescent="0.3">
      <c r="A10" s="74" t="s">
        <v>348</v>
      </c>
      <c r="B10" s="160"/>
      <c r="C10" s="160"/>
      <c r="D10" s="160"/>
      <c r="E10" s="167"/>
      <c r="F10" s="162" t="s">
        <v>349</v>
      </c>
      <c r="G10" s="163">
        <v>23</v>
      </c>
      <c r="H10" s="163"/>
      <c r="I10" s="161">
        <f t="shared" si="0"/>
        <v>23</v>
      </c>
      <c r="J10" s="167">
        <v>100</v>
      </c>
    </row>
    <row r="11" spans="1:10" ht="21" customHeight="1" x14ac:dyDescent="0.3">
      <c r="A11" s="74" t="s">
        <v>350</v>
      </c>
      <c r="B11" s="160"/>
      <c r="C11" s="160"/>
      <c r="D11" s="160"/>
      <c r="E11" s="167"/>
      <c r="F11" s="162" t="s">
        <v>351</v>
      </c>
      <c r="G11" s="163"/>
      <c r="H11" s="163"/>
      <c r="I11" s="161"/>
      <c r="J11" s="167"/>
    </row>
    <row r="12" spans="1:10" ht="21" customHeight="1" x14ac:dyDescent="0.3">
      <c r="A12" s="74" t="s">
        <v>352</v>
      </c>
      <c r="B12" s="160"/>
      <c r="C12" s="160"/>
      <c r="D12" s="160"/>
      <c r="E12" s="167"/>
      <c r="F12" s="162" t="s">
        <v>353</v>
      </c>
      <c r="G12" s="163"/>
      <c r="H12" s="163"/>
      <c r="I12" s="161"/>
      <c r="J12" s="167"/>
    </row>
    <row r="13" spans="1:10" ht="21" customHeight="1" x14ac:dyDescent="0.3">
      <c r="A13" s="74" t="s">
        <v>354</v>
      </c>
      <c r="B13" s="160"/>
      <c r="C13" s="160"/>
      <c r="D13" s="160"/>
      <c r="E13" s="167"/>
      <c r="F13" s="162" t="s">
        <v>355</v>
      </c>
      <c r="G13" s="163">
        <v>82801</v>
      </c>
      <c r="H13" s="163">
        <v>101309</v>
      </c>
      <c r="I13" s="161">
        <f t="shared" si="0"/>
        <v>-18508</v>
      </c>
      <c r="J13" s="167">
        <f>I13/H13*100</f>
        <v>-18.268860614555468</v>
      </c>
    </row>
    <row r="14" spans="1:10" ht="21" customHeight="1" x14ac:dyDescent="0.3">
      <c r="A14" s="74" t="s">
        <v>356</v>
      </c>
      <c r="B14" s="160">
        <v>98849</v>
      </c>
      <c r="C14" s="160">
        <v>99910</v>
      </c>
      <c r="D14" s="160">
        <f>B14-C14</f>
        <v>-1061</v>
      </c>
      <c r="E14" s="167">
        <f>D14/C14*100</f>
        <v>-1.0619557601841658</v>
      </c>
      <c r="F14" s="162" t="s">
        <v>357</v>
      </c>
      <c r="G14" s="163">
        <v>11939</v>
      </c>
      <c r="H14" s="163">
        <v>10528</v>
      </c>
      <c r="I14" s="161">
        <f t="shared" si="0"/>
        <v>1411</v>
      </c>
      <c r="J14" s="167">
        <f t="shared" ref="J14:J15" si="1">I14/H14*100</f>
        <v>13.402355623100304</v>
      </c>
    </row>
    <row r="15" spans="1:10" ht="21" customHeight="1" x14ac:dyDescent="0.3">
      <c r="A15" s="74" t="s">
        <v>358</v>
      </c>
      <c r="B15" s="160"/>
      <c r="C15" s="160"/>
      <c r="D15" s="160"/>
      <c r="E15" s="167"/>
      <c r="F15" s="162" t="s">
        <v>359</v>
      </c>
      <c r="G15" s="164">
        <v>127</v>
      </c>
      <c r="H15" s="164">
        <v>63</v>
      </c>
      <c r="I15" s="161">
        <f t="shared" si="0"/>
        <v>64</v>
      </c>
      <c r="J15" s="167">
        <f t="shared" si="1"/>
        <v>101.58730158730158</v>
      </c>
    </row>
    <row r="16" spans="1:10" ht="21" customHeight="1" x14ac:dyDescent="0.3">
      <c r="A16" s="74" t="s">
        <v>360</v>
      </c>
      <c r="B16" s="161">
        <v>380</v>
      </c>
      <c r="C16" s="161">
        <v>579</v>
      </c>
      <c r="D16" s="160">
        <f t="shared" ref="D16:D24" si="2">B16-C16</f>
        <v>-199</v>
      </c>
      <c r="E16" s="167">
        <f>D16/C16*100</f>
        <v>-34.369602763385146</v>
      </c>
      <c r="F16" s="162"/>
      <c r="G16" s="164"/>
      <c r="H16" s="164"/>
      <c r="I16" s="161"/>
      <c r="J16" s="167"/>
    </row>
    <row r="17" spans="1:10" ht="21" customHeight="1" x14ac:dyDescent="0.3">
      <c r="A17" s="74" t="s">
        <v>361</v>
      </c>
      <c r="B17" s="160">
        <v>30</v>
      </c>
      <c r="C17" s="160">
        <v>115</v>
      </c>
      <c r="D17" s="160">
        <f t="shared" si="2"/>
        <v>-85</v>
      </c>
      <c r="E17" s="167">
        <f>D17/C17*100</f>
        <v>-73.91304347826086</v>
      </c>
      <c r="F17" s="162"/>
      <c r="G17" s="164"/>
      <c r="H17" s="164"/>
      <c r="I17" s="161"/>
      <c r="J17" s="167"/>
    </row>
    <row r="18" spans="1:10" ht="21" customHeight="1" x14ac:dyDescent="0.3">
      <c r="A18" s="74" t="s">
        <v>362</v>
      </c>
      <c r="B18" s="160"/>
      <c r="C18" s="160"/>
      <c r="D18" s="160"/>
      <c r="E18" s="167"/>
      <c r="F18" s="162"/>
      <c r="G18" s="164"/>
      <c r="H18" s="164"/>
      <c r="I18" s="161"/>
      <c r="J18" s="167"/>
    </row>
    <row r="19" spans="1:10" ht="21" customHeight="1" x14ac:dyDescent="0.3">
      <c r="A19" s="74" t="s">
        <v>363</v>
      </c>
      <c r="B19" s="160"/>
      <c r="C19" s="160"/>
      <c r="D19" s="160"/>
      <c r="E19" s="167"/>
      <c r="F19" s="162"/>
      <c r="G19" s="164"/>
      <c r="H19" s="164"/>
      <c r="I19" s="161"/>
      <c r="J19" s="167"/>
    </row>
    <row r="20" spans="1:10" ht="21" customHeight="1" x14ac:dyDescent="0.3">
      <c r="A20" s="74" t="s">
        <v>364</v>
      </c>
      <c r="B20" s="160"/>
      <c r="C20" s="160"/>
      <c r="D20" s="160"/>
      <c r="E20" s="167"/>
      <c r="F20" s="162"/>
      <c r="G20" s="164"/>
      <c r="H20" s="164"/>
      <c r="I20" s="161"/>
      <c r="J20" s="167"/>
    </row>
    <row r="21" spans="1:10" ht="21" customHeight="1" x14ac:dyDescent="0.3">
      <c r="A21" s="74" t="s">
        <v>365</v>
      </c>
      <c r="B21" s="160">
        <v>839</v>
      </c>
      <c r="C21" s="160">
        <v>827</v>
      </c>
      <c r="D21" s="160">
        <f t="shared" si="2"/>
        <v>12</v>
      </c>
      <c r="E21" s="167">
        <f>D21/C21*100</f>
        <v>1.4510278113663846</v>
      </c>
      <c r="F21" s="162"/>
      <c r="G21" s="164"/>
      <c r="H21" s="164"/>
      <c r="I21" s="161"/>
      <c r="J21" s="167"/>
    </row>
    <row r="22" spans="1:10" ht="21" customHeight="1" x14ac:dyDescent="0.3">
      <c r="A22" s="74" t="s">
        <v>366</v>
      </c>
      <c r="B22" s="160"/>
      <c r="C22" s="160"/>
      <c r="D22" s="160"/>
      <c r="E22" s="167"/>
      <c r="F22" s="162"/>
      <c r="G22" s="164"/>
      <c r="H22" s="164"/>
      <c r="I22" s="161"/>
      <c r="J22" s="167"/>
    </row>
    <row r="23" spans="1:10" ht="21" customHeight="1" x14ac:dyDescent="0.3">
      <c r="A23" s="74" t="s">
        <v>367</v>
      </c>
      <c r="B23" s="160">
        <v>8539</v>
      </c>
      <c r="C23" s="160">
        <v>6623</v>
      </c>
      <c r="D23" s="160">
        <f t="shared" si="2"/>
        <v>1916</v>
      </c>
      <c r="E23" s="167">
        <f>D23/C23*100</f>
        <v>28.929488147365241</v>
      </c>
      <c r="F23" s="162"/>
      <c r="G23" s="164"/>
      <c r="H23" s="164"/>
      <c r="I23" s="161"/>
      <c r="J23" s="167"/>
    </row>
    <row r="24" spans="1:10" s="48" customFormat="1" ht="21" customHeight="1" x14ac:dyDescent="0.3">
      <c r="A24" s="75" t="s">
        <v>339</v>
      </c>
      <c r="B24" s="165">
        <f t="shared" ref="B24:H24" si="3">SUM(B5:B23)</f>
        <v>108637</v>
      </c>
      <c r="C24" s="165">
        <f t="shared" si="3"/>
        <v>108054</v>
      </c>
      <c r="D24" s="165">
        <f t="shared" si="2"/>
        <v>583</v>
      </c>
      <c r="E24" s="168">
        <f>D24/C24*100</f>
        <v>0.53954504229366795</v>
      </c>
      <c r="F24" s="156" t="s">
        <v>339</v>
      </c>
      <c r="G24" s="165">
        <f t="shared" si="3"/>
        <v>174167</v>
      </c>
      <c r="H24" s="165">
        <f t="shared" si="3"/>
        <v>207053</v>
      </c>
      <c r="I24" s="166">
        <f t="shared" si="0"/>
        <v>-32886</v>
      </c>
      <c r="J24" s="168">
        <f>I24/H24*100</f>
        <v>-15.882889888096285</v>
      </c>
    </row>
    <row r="25" spans="1:10" ht="21.5" customHeight="1" x14ac:dyDescent="0.3">
      <c r="A25" s="190" t="s">
        <v>340</v>
      </c>
      <c r="B25" s="190"/>
      <c r="C25" s="190"/>
      <c r="D25" s="190"/>
      <c r="E25" s="191"/>
      <c r="F25" s="190"/>
      <c r="G25" s="190"/>
      <c r="H25" s="190"/>
      <c r="I25" s="190"/>
      <c r="J25" s="190"/>
    </row>
  </sheetData>
  <mergeCells count="3">
    <mergeCell ref="A2:J2"/>
    <mergeCell ref="B3:J3"/>
    <mergeCell ref="A25:J25"/>
  </mergeCells>
  <phoneticPr fontId="3" type="noConversion"/>
  <printOptions horizontalCentered="1"/>
  <pageMargins left="0.64930555555555558" right="0.75138888888888888" top="0.94444444444444442" bottom="0.70833333333333337" header="0.5" footer="0.5"/>
  <pageSetup paperSize="9" scale="8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A272B-0C14-4349-BC58-D0CCEC695859}">
  <dimension ref="A1:J15"/>
  <sheetViews>
    <sheetView topLeftCell="A4" zoomScaleNormal="100" zoomScalePageLayoutView="60" workbookViewId="0">
      <pane activePane="bottomRight" state="frozen"/>
      <selection activeCell="C19" sqref="C19"/>
    </sheetView>
  </sheetViews>
  <sheetFormatPr defaultColWidth="7.33203125" defaultRowHeight="14" x14ac:dyDescent="0.3"/>
  <cols>
    <col min="1" max="1" width="35.1640625" style="10" customWidth="1"/>
    <col min="2" max="2" width="14.75" style="10" customWidth="1"/>
    <col min="3" max="3" width="14.5" style="10" customWidth="1"/>
    <col min="4" max="4" width="14.75" style="10" customWidth="1"/>
    <col min="5" max="5" width="16.25" style="10" customWidth="1"/>
    <col min="6" max="6" width="18.33203125" style="10" customWidth="1"/>
    <col min="7" max="8" width="14.58203125" style="10" customWidth="1"/>
    <col min="9" max="9" width="17.5" style="10" customWidth="1"/>
  </cols>
  <sheetData>
    <row r="1" spans="1:10" s="16" customFormat="1" ht="15.65" customHeight="1" x14ac:dyDescent="0.3">
      <c r="A1" s="72" t="s">
        <v>384</v>
      </c>
      <c r="B1" s="50"/>
      <c r="C1" s="50"/>
      <c r="D1" s="50"/>
      <c r="E1" s="50"/>
      <c r="J1" s="73"/>
    </row>
    <row r="2" spans="1:10" ht="42.5" customHeight="1" x14ac:dyDescent="0.3">
      <c r="A2" s="194" t="s">
        <v>379</v>
      </c>
      <c r="B2" s="194"/>
      <c r="C2" s="194"/>
      <c r="D2" s="194"/>
      <c r="E2" s="194"/>
      <c r="F2" s="194"/>
      <c r="G2" s="194"/>
      <c r="H2" s="194"/>
      <c r="I2" s="194"/>
    </row>
    <row r="3" spans="1:10" ht="21" customHeight="1" x14ac:dyDescent="0.3">
      <c r="A3" s="76"/>
      <c r="B3" s="77"/>
      <c r="C3" s="77"/>
      <c r="D3" s="192"/>
      <c r="E3" s="193"/>
      <c r="F3" s="77"/>
      <c r="G3" s="78"/>
      <c r="H3" s="79"/>
      <c r="I3" s="79" t="s">
        <v>0</v>
      </c>
    </row>
    <row r="4" spans="1:10" ht="55.5" customHeight="1" x14ac:dyDescent="0.3">
      <c r="A4" s="83" t="s">
        <v>154</v>
      </c>
      <c r="B4" s="84" t="s">
        <v>155</v>
      </c>
      <c r="C4" s="84" t="s">
        <v>368</v>
      </c>
      <c r="D4" s="84" t="s">
        <v>156</v>
      </c>
      <c r="E4" s="84" t="s">
        <v>157</v>
      </c>
      <c r="F4" s="145" t="s">
        <v>158</v>
      </c>
      <c r="G4" s="145" t="s">
        <v>159</v>
      </c>
      <c r="H4" s="145" t="s">
        <v>160</v>
      </c>
      <c r="I4" s="145" t="s">
        <v>161</v>
      </c>
    </row>
    <row r="5" spans="1:10" ht="31.5" customHeight="1" x14ac:dyDescent="0.3">
      <c r="A5" s="85" t="s">
        <v>162</v>
      </c>
      <c r="B5" s="169">
        <f t="shared" ref="B5:B14" si="0">C5+D5+E5+F5+G5+H5+I5</f>
        <v>35211</v>
      </c>
      <c r="C5" s="169">
        <v>0</v>
      </c>
      <c r="D5" s="169">
        <v>12578</v>
      </c>
      <c r="E5" s="170">
        <v>22633</v>
      </c>
      <c r="F5" s="146">
        <v>0</v>
      </c>
      <c r="G5" s="146">
        <v>0</v>
      </c>
      <c r="H5" s="146">
        <v>0</v>
      </c>
      <c r="I5" s="146">
        <v>0</v>
      </c>
    </row>
    <row r="6" spans="1:10" ht="31.5" customHeight="1" x14ac:dyDescent="0.3">
      <c r="A6" s="81" t="s">
        <v>369</v>
      </c>
      <c r="B6" s="171">
        <f t="shared" si="0"/>
        <v>16427</v>
      </c>
      <c r="C6" s="171">
        <v>0</v>
      </c>
      <c r="D6" s="171">
        <v>2389</v>
      </c>
      <c r="E6" s="172">
        <v>14038</v>
      </c>
      <c r="F6" s="146">
        <v>0</v>
      </c>
      <c r="G6" s="146">
        <v>0</v>
      </c>
      <c r="H6" s="146">
        <v>0</v>
      </c>
      <c r="I6" s="146">
        <v>0</v>
      </c>
    </row>
    <row r="7" spans="1:10" ht="31.5" customHeight="1" x14ac:dyDescent="0.3">
      <c r="A7" s="81" t="s">
        <v>370</v>
      </c>
      <c r="B7" s="171">
        <f t="shared" si="0"/>
        <v>16697</v>
      </c>
      <c r="C7" s="171">
        <v>0</v>
      </c>
      <c r="D7" s="171">
        <v>8333</v>
      </c>
      <c r="E7" s="172">
        <v>8364</v>
      </c>
      <c r="F7" s="146">
        <v>0</v>
      </c>
      <c r="G7" s="146">
        <v>0</v>
      </c>
      <c r="H7" s="146">
        <v>0</v>
      </c>
      <c r="I7" s="146">
        <v>0</v>
      </c>
    </row>
    <row r="8" spans="1:10" ht="31.5" customHeight="1" x14ac:dyDescent="0.3">
      <c r="A8" s="82" t="s">
        <v>385</v>
      </c>
      <c r="B8" s="171">
        <f t="shared" si="0"/>
        <v>199</v>
      </c>
      <c r="C8" s="171">
        <v>0</v>
      </c>
      <c r="D8" s="171">
        <v>157</v>
      </c>
      <c r="E8" s="172">
        <v>42</v>
      </c>
      <c r="F8" s="146">
        <v>0</v>
      </c>
      <c r="G8" s="146">
        <v>0</v>
      </c>
      <c r="H8" s="146">
        <v>0</v>
      </c>
      <c r="I8" s="146">
        <v>0</v>
      </c>
    </row>
    <row r="9" spans="1:10" ht="31.5" customHeight="1" x14ac:dyDescent="0.3">
      <c r="A9" s="82" t="s">
        <v>386</v>
      </c>
      <c r="B9" s="173">
        <v>1888</v>
      </c>
      <c r="C9" s="173"/>
      <c r="D9" s="173">
        <v>1698</v>
      </c>
      <c r="E9" s="174">
        <v>190</v>
      </c>
      <c r="F9" s="147"/>
      <c r="G9" s="147"/>
      <c r="H9" s="147"/>
      <c r="I9" s="147"/>
    </row>
    <row r="10" spans="1:10" ht="31.5" customHeight="1" x14ac:dyDescent="0.3">
      <c r="A10" s="86" t="s">
        <v>171</v>
      </c>
      <c r="B10" s="169">
        <f t="shared" si="0"/>
        <v>30376</v>
      </c>
      <c r="C10" s="169">
        <v>0</v>
      </c>
      <c r="D10" s="169">
        <v>9547</v>
      </c>
      <c r="E10" s="170">
        <v>20829</v>
      </c>
      <c r="F10" s="146">
        <v>0</v>
      </c>
      <c r="G10" s="146">
        <v>0</v>
      </c>
      <c r="H10" s="146">
        <v>0</v>
      </c>
      <c r="I10" s="146">
        <v>0</v>
      </c>
    </row>
    <row r="11" spans="1:10" ht="31.5" customHeight="1" x14ac:dyDescent="0.3">
      <c r="A11" s="81" t="s">
        <v>371</v>
      </c>
      <c r="B11" s="171">
        <f t="shared" si="0"/>
        <v>30227</v>
      </c>
      <c r="C11" s="171">
        <v>0</v>
      </c>
      <c r="D11" s="171">
        <v>9544</v>
      </c>
      <c r="E11" s="172">
        <v>20683</v>
      </c>
      <c r="F11" s="146">
        <v>0</v>
      </c>
      <c r="G11" s="146">
        <v>0</v>
      </c>
      <c r="H11" s="146">
        <v>0</v>
      </c>
      <c r="I11" s="146">
        <v>0</v>
      </c>
    </row>
    <row r="12" spans="1:10" ht="31.5" customHeight="1" x14ac:dyDescent="0.3">
      <c r="A12" s="81" t="s">
        <v>387</v>
      </c>
      <c r="B12" s="173">
        <v>149</v>
      </c>
      <c r="C12" s="173"/>
      <c r="D12" s="173">
        <v>3</v>
      </c>
      <c r="E12" s="174">
        <v>146</v>
      </c>
      <c r="F12" s="147"/>
      <c r="G12" s="147"/>
      <c r="H12" s="147"/>
      <c r="I12" s="147"/>
    </row>
    <row r="13" spans="1:10" ht="31.5" customHeight="1" x14ac:dyDescent="0.3">
      <c r="A13" s="80" t="s">
        <v>177</v>
      </c>
      <c r="B13" s="171">
        <f t="shared" si="0"/>
        <v>4835</v>
      </c>
      <c r="C13" s="171">
        <v>0</v>
      </c>
      <c r="D13" s="171">
        <v>3031</v>
      </c>
      <c r="E13" s="172">
        <v>1804</v>
      </c>
      <c r="F13" s="146">
        <v>0</v>
      </c>
      <c r="G13" s="146">
        <v>0</v>
      </c>
      <c r="H13" s="146">
        <v>0</v>
      </c>
      <c r="I13" s="146">
        <v>0</v>
      </c>
    </row>
    <row r="14" spans="1:10" ht="31.5" customHeight="1" x14ac:dyDescent="0.3">
      <c r="A14" s="81" t="s">
        <v>178</v>
      </c>
      <c r="B14" s="171">
        <f t="shared" si="0"/>
        <v>23980</v>
      </c>
      <c r="C14" s="171">
        <v>0</v>
      </c>
      <c r="D14" s="171">
        <v>21284</v>
      </c>
      <c r="E14" s="172">
        <v>2696</v>
      </c>
      <c r="F14" s="146">
        <v>0</v>
      </c>
      <c r="G14" s="146">
        <v>0</v>
      </c>
      <c r="H14" s="146">
        <v>0</v>
      </c>
      <c r="I14" s="146">
        <v>0</v>
      </c>
    </row>
    <row r="15" spans="1:10" s="16" customFormat="1" ht="15.5" customHeight="1" x14ac:dyDescent="0.3">
      <c r="A15" s="195" t="s">
        <v>340</v>
      </c>
      <c r="B15" s="195"/>
      <c r="C15" s="195"/>
      <c r="D15" s="195"/>
      <c r="E15" s="195"/>
      <c r="F15" s="195"/>
      <c r="G15" s="195"/>
      <c r="H15" s="195"/>
      <c r="I15" s="195"/>
      <c r="J15" s="103"/>
    </row>
  </sheetData>
  <mergeCells count="3">
    <mergeCell ref="D3:E3"/>
    <mergeCell ref="A2:I2"/>
    <mergeCell ref="A15:I15"/>
  </mergeCells>
  <phoneticPr fontId="3" type="noConversion"/>
  <printOptions horizontalCentered="1"/>
  <pageMargins left="1.1811023622047201" right="1.1811023622047201" top="1.1811023622047201" bottom="1.1811023622047201" header="0.51180999999999999" footer="0.51180999999999999"/>
  <pageSetup paperSize="9" scale="70" pageOrder="overThenDown" orientation="landscape" errors="blank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C6EFE-ED1B-4F0F-8EA4-F062DB6473B4}">
  <sheetPr>
    <tabColor indexed="50"/>
    <pageSetUpPr fitToPage="1"/>
  </sheetPr>
  <dimension ref="A1:V104"/>
  <sheetViews>
    <sheetView topLeftCell="A5" zoomScale="85" zoomScaleNormal="85" workbookViewId="0">
      <selection activeCell="A47" sqref="A47:A48"/>
    </sheetView>
  </sheetViews>
  <sheetFormatPr defaultColWidth="9" defaultRowHeight="12.5" x14ac:dyDescent="0.25"/>
  <cols>
    <col min="1" max="1" width="36.33203125" style="12" customWidth="1"/>
    <col min="2" max="2" width="10.33203125" style="12" customWidth="1"/>
    <col min="3" max="3" width="11" style="14" customWidth="1"/>
    <col min="4" max="6" width="11" style="12" hidden="1" customWidth="1"/>
    <col min="7" max="7" width="1.25" style="12" hidden="1" customWidth="1"/>
    <col min="8" max="8" width="10" style="14" hidden="1" customWidth="1"/>
    <col min="9" max="9" width="34.9140625" style="12" customWidth="1"/>
    <col min="10" max="17" width="10.1640625" style="14" customWidth="1"/>
    <col min="18" max="18" width="10.1640625" style="14" hidden="1" customWidth="1"/>
    <col min="19" max="20" width="10.1640625" style="14" customWidth="1"/>
    <col min="21" max="21" width="9" style="12"/>
    <col min="22" max="22" width="11.08203125" style="12" customWidth="1"/>
    <col min="23" max="16384" width="9" style="12"/>
  </cols>
  <sheetData>
    <row r="1" spans="1:22" ht="21" customHeight="1" x14ac:dyDescent="0.25">
      <c r="A1" s="16" t="s">
        <v>271</v>
      </c>
      <c r="B1" s="98"/>
      <c r="C1" s="90"/>
      <c r="D1" s="98"/>
      <c r="E1" s="98"/>
      <c r="F1" s="98"/>
      <c r="G1" s="98"/>
      <c r="H1" s="90"/>
      <c r="I1" s="98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</row>
    <row r="2" spans="1:22" ht="27.5" x14ac:dyDescent="0.25">
      <c r="A2" s="205" t="s">
        <v>381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11"/>
      <c r="V2" s="11"/>
    </row>
    <row r="3" spans="1:22" ht="15" x14ac:dyDescent="0.25">
      <c r="A3" s="206"/>
      <c r="B3" s="206"/>
      <c r="C3" s="206"/>
      <c r="D3" s="206"/>
      <c r="E3" s="206"/>
      <c r="F3" s="206"/>
      <c r="G3" s="206"/>
      <c r="H3" s="206"/>
      <c r="I3" s="206"/>
      <c r="J3" s="207"/>
      <c r="K3" s="89"/>
      <c r="L3" s="90"/>
      <c r="M3" s="90"/>
      <c r="N3" s="90"/>
      <c r="O3" s="90"/>
      <c r="P3" s="90"/>
      <c r="Q3" s="90"/>
      <c r="R3" s="90"/>
      <c r="S3" s="208" t="s">
        <v>0</v>
      </c>
      <c r="T3" s="208"/>
    </row>
    <row r="4" spans="1:22" s="13" customFormat="1" ht="18" customHeight="1" x14ac:dyDescent="0.3">
      <c r="A4" s="209" t="s">
        <v>1</v>
      </c>
      <c r="B4" s="210"/>
      <c r="C4" s="210"/>
      <c r="D4" s="210"/>
      <c r="E4" s="210"/>
      <c r="F4" s="210"/>
      <c r="G4" s="210"/>
      <c r="H4" s="210"/>
      <c r="I4" s="211" t="s">
        <v>2</v>
      </c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</row>
    <row r="5" spans="1:22" s="13" customFormat="1" ht="27" customHeight="1" x14ac:dyDescent="0.3">
      <c r="A5" s="196" t="s">
        <v>3</v>
      </c>
      <c r="B5" s="199" t="s">
        <v>4</v>
      </c>
      <c r="C5" s="202" t="s">
        <v>5</v>
      </c>
      <c r="D5" s="199" t="s">
        <v>6</v>
      </c>
      <c r="E5" s="199" t="s">
        <v>7</v>
      </c>
      <c r="F5" s="199" t="s">
        <v>8</v>
      </c>
      <c r="G5" s="199"/>
      <c r="H5" s="202" t="s">
        <v>9</v>
      </c>
      <c r="I5" s="214" t="s">
        <v>10</v>
      </c>
      <c r="J5" s="213" t="s">
        <v>11</v>
      </c>
      <c r="K5" s="213" t="s">
        <v>12</v>
      </c>
      <c r="L5" s="213"/>
      <c r="M5" s="213"/>
      <c r="N5" s="213"/>
      <c r="O5" s="213"/>
      <c r="P5" s="213" t="s">
        <v>13</v>
      </c>
      <c r="Q5" s="213"/>
      <c r="R5" s="213"/>
      <c r="S5" s="213"/>
      <c r="T5" s="213"/>
    </row>
    <row r="6" spans="1:22" s="13" customFormat="1" ht="19" customHeight="1" x14ac:dyDescent="0.3">
      <c r="A6" s="197"/>
      <c r="B6" s="200"/>
      <c r="C6" s="203"/>
      <c r="D6" s="200"/>
      <c r="E6" s="200"/>
      <c r="F6" s="200"/>
      <c r="G6" s="200"/>
      <c r="H6" s="203"/>
      <c r="I6" s="214"/>
      <c r="J6" s="213"/>
      <c r="K6" s="213" t="s">
        <v>14</v>
      </c>
      <c r="L6" s="213" t="s">
        <v>15</v>
      </c>
      <c r="M6" s="213"/>
      <c r="N6" s="213"/>
      <c r="O6" s="213" t="s">
        <v>16</v>
      </c>
      <c r="P6" s="213" t="s">
        <v>17</v>
      </c>
      <c r="Q6" s="213" t="s">
        <v>18</v>
      </c>
      <c r="R6" s="213" t="s">
        <v>19</v>
      </c>
      <c r="S6" s="213" t="s">
        <v>20</v>
      </c>
      <c r="T6" s="213" t="s">
        <v>21</v>
      </c>
    </row>
    <row r="7" spans="1:22" s="13" customFormat="1" ht="62.25" customHeight="1" x14ac:dyDescent="0.3">
      <c r="A7" s="198"/>
      <c r="B7" s="201"/>
      <c r="C7" s="204"/>
      <c r="D7" s="201"/>
      <c r="E7" s="201"/>
      <c r="F7" s="201"/>
      <c r="G7" s="201"/>
      <c r="H7" s="204"/>
      <c r="I7" s="214"/>
      <c r="J7" s="213"/>
      <c r="K7" s="213"/>
      <c r="L7" s="30" t="s">
        <v>22</v>
      </c>
      <c r="M7" s="30" t="s">
        <v>23</v>
      </c>
      <c r="N7" s="30" t="s">
        <v>21</v>
      </c>
      <c r="O7" s="213"/>
      <c r="P7" s="213"/>
      <c r="Q7" s="213"/>
      <c r="R7" s="213"/>
      <c r="S7" s="213"/>
      <c r="T7" s="213"/>
    </row>
    <row r="8" spans="1:22" s="13" customFormat="1" ht="18.5" customHeight="1" x14ac:dyDescent="0.3">
      <c r="A8" s="99" t="s">
        <v>24</v>
      </c>
      <c r="B8" s="232">
        <f>SUM(B9:B23)</f>
        <v>170000</v>
      </c>
      <c r="C8" s="232">
        <f>SUM(C9:C23)</f>
        <v>180020</v>
      </c>
      <c r="D8" s="92">
        <v>495000</v>
      </c>
      <c r="E8" s="92">
        <f t="shared" ref="E8:G8" si="0">SUM(E9:E23)</f>
        <v>287965.56356787123</v>
      </c>
      <c r="F8" s="92">
        <f t="shared" si="0"/>
        <v>0</v>
      </c>
      <c r="G8" s="91">
        <f t="shared" si="0"/>
        <v>-6.1780244300474578</v>
      </c>
      <c r="H8" s="93">
        <f>(C8-B8)/B8</f>
        <v>5.8941176470588233E-2</v>
      </c>
      <c r="I8" s="99" t="s">
        <v>25</v>
      </c>
      <c r="J8" s="94">
        <f t="shared" ref="J8:J29" si="1">K8+T8</f>
        <v>85893.394952000002</v>
      </c>
      <c r="K8" s="94">
        <f t="shared" ref="K8:K29" si="2">N8+O8</f>
        <v>17912.348825000001</v>
      </c>
      <c r="L8" s="95">
        <v>14433.728928</v>
      </c>
      <c r="M8" s="95">
        <v>637.42689699999994</v>
      </c>
      <c r="N8" s="95">
        <f t="shared" ref="N8:N29" si="3">SUM(L8:M8)</f>
        <v>15071.155825</v>
      </c>
      <c r="O8" s="95">
        <v>2841.1930000000002</v>
      </c>
      <c r="P8" s="95">
        <v>64267.582799999996</v>
      </c>
      <c r="Q8" s="95">
        <v>8.4499999999999993</v>
      </c>
      <c r="R8" s="95">
        <v>0</v>
      </c>
      <c r="S8" s="95">
        <v>3705.0133270000001</v>
      </c>
      <c r="T8" s="95">
        <f t="shared" ref="T8:T29" si="4">SUM(P8:S8)</f>
        <v>67981.046126999994</v>
      </c>
    </row>
    <row r="9" spans="1:22" s="13" customFormat="1" ht="18.5" customHeight="1" x14ac:dyDescent="0.3">
      <c r="A9" s="99" t="s">
        <v>26</v>
      </c>
      <c r="B9" s="92">
        <v>91642</v>
      </c>
      <c r="C9" s="91">
        <v>99000</v>
      </c>
      <c r="D9" s="92">
        <f t="shared" ref="D9:D23" si="5">G9*$D$8</f>
        <v>674297.61502289504</v>
      </c>
      <c r="E9" s="92">
        <f>D9*0.35</f>
        <v>236004.16525801324</v>
      </c>
      <c r="F9" s="92"/>
      <c r="G9" s="96">
        <f t="shared" ref="G9:G23" si="6">H9/$H$8</f>
        <v>1.3622174040866566</v>
      </c>
      <c r="H9" s="93">
        <f t="shared" ref="H9:H33" si="7">(C9-B9)/B9</f>
        <v>8.0290696405578232E-2</v>
      </c>
      <c r="I9" s="99" t="s">
        <v>27</v>
      </c>
      <c r="J9" s="94">
        <f t="shared" si="1"/>
        <v>123.96549999999999</v>
      </c>
      <c r="K9" s="94">
        <f t="shared" si="2"/>
        <v>0</v>
      </c>
      <c r="L9" s="95">
        <v>0</v>
      </c>
      <c r="M9" s="95">
        <v>0</v>
      </c>
      <c r="N9" s="95">
        <f t="shared" si="3"/>
        <v>0</v>
      </c>
      <c r="O9" s="95">
        <v>0</v>
      </c>
      <c r="P9" s="95">
        <v>121.47</v>
      </c>
      <c r="Q9" s="95">
        <v>0</v>
      </c>
      <c r="R9" s="95">
        <v>0</v>
      </c>
      <c r="S9" s="95">
        <v>2.4954999999999998</v>
      </c>
      <c r="T9" s="95">
        <f t="shared" si="4"/>
        <v>123.96549999999999</v>
      </c>
    </row>
    <row r="10" spans="1:22" s="13" customFormat="1" ht="18.5" customHeight="1" x14ac:dyDescent="0.3">
      <c r="A10" s="99" t="s">
        <v>28</v>
      </c>
      <c r="B10" s="92">
        <v>31842</v>
      </c>
      <c r="C10" s="91">
        <v>33000</v>
      </c>
      <c r="D10" s="92">
        <f t="shared" si="5"/>
        <v>305417.99385965214</v>
      </c>
      <c r="E10" s="92">
        <f>D10*0.28</f>
        <v>85517.038280702604</v>
      </c>
      <c r="F10" s="92"/>
      <c r="G10" s="96">
        <f t="shared" si="6"/>
        <v>0.61700604820131744</v>
      </c>
      <c r="H10" s="93">
        <f t="shared" si="7"/>
        <v>3.6367062370454117E-2</v>
      </c>
      <c r="I10" s="99" t="s">
        <v>29</v>
      </c>
      <c r="J10" s="94">
        <f t="shared" si="1"/>
        <v>9458.2246620000005</v>
      </c>
      <c r="K10" s="94">
        <f t="shared" si="2"/>
        <v>8710.9668000000001</v>
      </c>
      <c r="L10" s="95">
        <v>5834.9493000000002</v>
      </c>
      <c r="M10" s="95">
        <v>209.6849</v>
      </c>
      <c r="N10" s="95">
        <f t="shared" si="3"/>
        <v>6044.6342000000004</v>
      </c>
      <c r="O10" s="95">
        <v>2666.3326000000002</v>
      </c>
      <c r="P10" s="95">
        <v>456.8</v>
      </c>
      <c r="Q10" s="95">
        <v>0</v>
      </c>
      <c r="R10" s="95">
        <v>0</v>
      </c>
      <c r="S10" s="95">
        <v>290.45786200000003</v>
      </c>
      <c r="T10" s="95">
        <f t="shared" si="4"/>
        <v>747.25786200000005</v>
      </c>
    </row>
    <row r="11" spans="1:22" s="13" customFormat="1" ht="18.5" customHeight="1" x14ac:dyDescent="0.3">
      <c r="A11" s="99" t="s">
        <v>30</v>
      </c>
      <c r="B11" s="92"/>
      <c r="C11" s="91"/>
      <c r="D11" s="92">
        <f t="shared" si="5"/>
        <v>0</v>
      </c>
      <c r="E11" s="92"/>
      <c r="F11" s="92"/>
      <c r="G11" s="96">
        <f t="shared" si="6"/>
        <v>0</v>
      </c>
      <c r="H11" s="93"/>
      <c r="I11" s="99" t="s">
        <v>31</v>
      </c>
      <c r="J11" s="94">
        <f t="shared" si="1"/>
        <v>64454.151747000004</v>
      </c>
      <c r="K11" s="94">
        <f t="shared" si="2"/>
        <v>45777.286400000005</v>
      </c>
      <c r="L11" s="95">
        <v>40860.018100000001</v>
      </c>
      <c r="M11" s="95">
        <v>2964.5837000000001</v>
      </c>
      <c r="N11" s="95">
        <f t="shared" si="3"/>
        <v>43824.601800000004</v>
      </c>
      <c r="O11" s="95">
        <v>1952.6846</v>
      </c>
      <c r="P11" s="95">
        <v>10060.299999999999</v>
      </c>
      <c r="Q11" s="95">
        <v>2193.73</v>
      </c>
      <c r="R11" s="95">
        <v>0</v>
      </c>
      <c r="S11" s="95">
        <v>6422.8353470000002</v>
      </c>
      <c r="T11" s="95">
        <f t="shared" si="4"/>
        <v>18676.865346999999</v>
      </c>
    </row>
    <row r="12" spans="1:22" s="13" customFormat="1" ht="18.5" customHeight="1" x14ac:dyDescent="0.3">
      <c r="A12" s="99" t="s">
        <v>32</v>
      </c>
      <c r="B12" s="92">
        <v>4561</v>
      </c>
      <c r="C12" s="91">
        <v>4700</v>
      </c>
      <c r="D12" s="92">
        <f t="shared" si="5"/>
        <v>255941.74510002142</v>
      </c>
      <c r="E12" s="92">
        <f>D12*0.28</f>
        <v>71663.688628005999</v>
      </c>
      <c r="F12" s="92"/>
      <c r="G12" s="96">
        <f t="shared" si="6"/>
        <v>0.5170540305050938</v>
      </c>
      <c r="H12" s="93">
        <f t="shared" si="7"/>
        <v>3.0475772856829644E-2</v>
      </c>
      <c r="I12" s="99" t="s">
        <v>33</v>
      </c>
      <c r="J12" s="94">
        <f t="shared" si="1"/>
        <v>3860.9872580000001</v>
      </c>
      <c r="K12" s="94">
        <f t="shared" si="2"/>
        <v>0</v>
      </c>
      <c r="L12" s="95">
        <v>0</v>
      </c>
      <c r="M12" s="95">
        <v>0</v>
      </c>
      <c r="N12" s="95">
        <f t="shared" si="3"/>
        <v>0</v>
      </c>
      <c r="O12" s="95">
        <v>0</v>
      </c>
      <c r="P12" s="95">
        <v>3000</v>
      </c>
      <c r="Q12" s="95">
        <v>0</v>
      </c>
      <c r="R12" s="95">
        <v>0</v>
      </c>
      <c r="S12" s="95">
        <v>860.987258</v>
      </c>
      <c r="T12" s="95">
        <f t="shared" si="4"/>
        <v>3860.9872580000001</v>
      </c>
    </row>
    <row r="13" spans="1:22" s="13" customFormat="1" ht="18.5" customHeight="1" x14ac:dyDescent="0.3">
      <c r="A13" s="99" t="s">
        <v>34</v>
      </c>
      <c r="B13" s="92">
        <v>1205</v>
      </c>
      <c r="C13" s="91">
        <v>1400</v>
      </c>
      <c r="D13" s="92">
        <f t="shared" si="5"/>
        <v>1359045.394687803</v>
      </c>
      <c r="E13" s="92">
        <f t="shared" ref="E13:E21" si="8">D13</f>
        <v>1359045.394687803</v>
      </c>
      <c r="F13" s="92"/>
      <c r="G13" s="96">
        <f t="shared" si="6"/>
        <v>2.7455462518945515</v>
      </c>
      <c r="H13" s="93">
        <f t="shared" si="7"/>
        <v>0.16182572614107885</v>
      </c>
      <c r="I13" s="99" t="s">
        <v>35</v>
      </c>
      <c r="J13" s="94">
        <f t="shared" si="1"/>
        <v>3708.7836400000001</v>
      </c>
      <c r="K13" s="94">
        <f t="shared" si="2"/>
        <v>1882.574732</v>
      </c>
      <c r="L13" s="95">
        <v>1539.129772</v>
      </c>
      <c r="M13" s="95">
        <v>145.74376000000001</v>
      </c>
      <c r="N13" s="95">
        <f t="shared" si="3"/>
        <v>1684.8735320000001</v>
      </c>
      <c r="O13" s="95">
        <v>197.7012</v>
      </c>
      <c r="P13" s="95">
        <v>1248.5</v>
      </c>
      <c r="Q13" s="95">
        <v>0</v>
      </c>
      <c r="R13" s="95">
        <v>0</v>
      </c>
      <c r="S13" s="95">
        <v>577.70890799999995</v>
      </c>
      <c r="T13" s="95">
        <f t="shared" si="4"/>
        <v>1826.2089080000001</v>
      </c>
    </row>
    <row r="14" spans="1:22" s="13" customFormat="1" ht="18.5" customHeight="1" x14ac:dyDescent="0.3">
      <c r="A14" s="99" t="s">
        <v>36</v>
      </c>
      <c r="B14" s="92">
        <v>10188</v>
      </c>
      <c r="C14" s="91">
        <v>10500</v>
      </c>
      <c r="D14" s="92">
        <f t="shared" si="5"/>
        <v>257188.80260680057</v>
      </c>
      <c r="E14" s="92">
        <f t="shared" si="8"/>
        <v>257188.80260680057</v>
      </c>
      <c r="F14" s="92"/>
      <c r="G14" s="96">
        <f t="shared" si="6"/>
        <v>0.51957333859959709</v>
      </c>
      <c r="H14" s="93">
        <f t="shared" si="7"/>
        <v>3.0624263839811542E-2</v>
      </c>
      <c r="I14" s="99" t="s">
        <v>37</v>
      </c>
      <c r="J14" s="94">
        <f t="shared" si="1"/>
        <v>35062.269117000003</v>
      </c>
      <c r="K14" s="94">
        <f t="shared" si="2"/>
        <v>10079.055903999999</v>
      </c>
      <c r="L14" s="95">
        <v>9614.7726320000002</v>
      </c>
      <c r="M14" s="95">
        <v>247.14147199999996</v>
      </c>
      <c r="N14" s="95">
        <f t="shared" si="3"/>
        <v>9861.9141039999995</v>
      </c>
      <c r="O14" s="95">
        <v>217.14179999999999</v>
      </c>
      <c r="P14" s="95">
        <v>14405.4</v>
      </c>
      <c r="Q14" s="95">
        <v>5550</v>
      </c>
      <c r="R14" s="95">
        <v>0</v>
      </c>
      <c r="S14" s="95">
        <v>5027.8132129999995</v>
      </c>
      <c r="T14" s="95">
        <f t="shared" si="4"/>
        <v>24983.213213000003</v>
      </c>
    </row>
    <row r="15" spans="1:22" s="13" customFormat="1" ht="18.5" customHeight="1" x14ac:dyDescent="0.3">
      <c r="A15" s="99" t="s">
        <v>38</v>
      </c>
      <c r="B15" s="92">
        <v>7904</v>
      </c>
      <c r="C15" s="91">
        <v>8000</v>
      </c>
      <c r="D15" s="92">
        <f t="shared" si="5"/>
        <v>102002.47278721909</v>
      </c>
      <c r="E15" s="92">
        <f t="shared" si="8"/>
        <v>102002.47278721909</v>
      </c>
      <c r="F15" s="92"/>
      <c r="G15" s="96">
        <f t="shared" si="6"/>
        <v>0.2060656015903416</v>
      </c>
      <c r="H15" s="93">
        <f t="shared" si="7"/>
        <v>1.2145748987854251E-2</v>
      </c>
      <c r="I15" s="99" t="s">
        <v>39</v>
      </c>
      <c r="J15" s="94">
        <f t="shared" si="1"/>
        <v>22077.517651000002</v>
      </c>
      <c r="K15" s="94">
        <f t="shared" si="2"/>
        <v>10262.175797</v>
      </c>
      <c r="L15" s="95">
        <v>9130.643</v>
      </c>
      <c r="M15" s="95">
        <v>866.93899700000009</v>
      </c>
      <c r="N15" s="95">
        <f t="shared" si="3"/>
        <v>9997.5819969999993</v>
      </c>
      <c r="O15" s="95">
        <v>264.59379999999999</v>
      </c>
      <c r="P15" s="95">
        <v>7964.1</v>
      </c>
      <c r="Q15" s="95">
        <v>0</v>
      </c>
      <c r="R15" s="95">
        <v>0</v>
      </c>
      <c r="S15" s="95">
        <v>3851.2418539999999</v>
      </c>
      <c r="T15" s="95">
        <f t="shared" si="4"/>
        <v>11815.341854</v>
      </c>
    </row>
    <row r="16" spans="1:22" s="13" customFormat="1" ht="18.5" customHeight="1" x14ac:dyDescent="0.3">
      <c r="A16" s="99" t="s">
        <v>40</v>
      </c>
      <c r="B16" s="92">
        <v>7934</v>
      </c>
      <c r="C16" s="91">
        <v>8140</v>
      </c>
      <c r="D16" s="92">
        <f t="shared" si="5"/>
        <v>218052.67710105376</v>
      </c>
      <c r="E16" s="92">
        <f t="shared" si="8"/>
        <v>218052.67710105376</v>
      </c>
      <c r="F16" s="92"/>
      <c r="G16" s="96">
        <f t="shared" si="6"/>
        <v>0.44051045879000761</v>
      </c>
      <c r="H16" s="93">
        <f t="shared" si="7"/>
        <v>2.5964204688681623E-2</v>
      </c>
      <c r="I16" s="99" t="s">
        <v>41</v>
      </c>
      <c r="J16" s="94">
        <f t="shared" si="1"/>
        <v>9720.6351619999987</v>
      </c>
      <c r="K16" s="94">
        <f t="shared" si="2"/>
        <v>0</v>
      </c>
      <c r="L16" s="95">
        <v>0</v>
      </c>
      <c r="M16" s="95">
        <v>0</v>
      </c>
      <c r="N16" s="95">
        <f t="shared" si="3"/>
        <v>0</v>
      </c>
      <c r="O16" s="95">
        <v>0</v>
      </c>
      <c r="P16" s="95">
        <v>3300</v>
      </c>
      <c r="Q16" s="95">
        <v>294</v>
      </c>
      <c r="R16" s="95">
        <v>0</v>
      </c>
      <c r="S16" s="95">
        <v>6126.6351619999996</v>
      </c>
      <c r="T16" s="95">
        <f t="shared" si="4"/>
        <v>9720.6351619999987</v>
      </c>
    </row>
    <row r="17" spans="1:20" s="13" customFormat="1" ht="18.5" customHeight="1" x14ac:dyDescent="0.3">
      <c r="A17" s="99" t="s">
        <v>42</v>
      </c>
      <c r="B17" s="92">
        <v>2925</v>
      </c>
      <c r="C17" s="91">
        <v>3000</v>
      </c>
      <c r="D17" s="92">
        <f t="shared" si="5"/>
        <v>215338.55366190698</v>
      </c>
      <c r="E17" s="92">
        <f t="shared" si="8"/>
        <v>215338.55366190698</v>
      </c>
      <c r="F17" s="92"/>
      <c r="G17" s="96">
        <f t="shared" si="6"/>
        <v>0.43502738113516559</v>
      </c>
      <c r="H17" s="93">
        <f t="shared" si="7"/>
        <v>2.564102564102564E-2</v>
      </c>
      <c r="I17" s="99" t="s">
        <v>43</v>
      </c>
      <c r="J17" s="94">
        <f t="shared" si="1"/>
        <v>20420.522399000001</v>
      </c>
      <c r="K17" s="94">
        <f t="shared" si="2"/>
        <v>3080.5111999999999</v>
      </c>
      <c r="L17" s="95">
        <v>1946.7908</v>
      </c>
      <c r="M17" s="95">
        <v>196.10589999999999</v>
      </c>
      <c r="N17" s="95">
        <f t="shared" si="3"/>
        <v>2142.8966999999998</v>
      </c>
      <c r="O17" s="95">
        <v>937.61450000000002</v>
      </c>
      <c r="P17" s="95">
        <v>12623.63</v>
      </c>
      <c r="Q17" s="95">
        <v>0</v>
      </c>
      <c r="R17" s="95">
        <v>0</v>
      </c>
      <c r="S17" s="95">
        <v>4716.3811989999995</v>
      </c>
      <c r="T17" s="95">
        <f t="shared" si="4"/>
        <v>17340.011199</v>
      </c>
    </row>
    <row r="18" spans="1:20" s="13" customFormat="1" ht="18.5" customHeight="1" x14ac:dyDescent="0.3">
      <c r="A18" s="99" t="s">
        <v>44</v>
      </c>
      <c r="B18" s="92">
        <v>1393</v>
      </c>
      <c r="C18" s="91">
        <v>1400</v>
      </c>
      <c r="D18" s="92">
        <f t="shared" si="5"/>
        <v>42202.028104594836</v>
      </c>
      <c r="E18" s="92">
        <f t="shared" si="8"/>
        <v>42202.028104594836</v>
      </c>
      <c r="F18" s="92"/>
      <c r="G18" s="96">
        <f t="shared" si="6"/>
        <v>8.5256622433524915E-2</v>
      </c>
      <c r="H18" s="93">
        <f t="shared" si="7"/>
        <v>5.0251256281407036E-3</v>
      </c>
      <c r="I18" s="99" t="s">
        <v>45</v>
      </c>
      <c r="J18" s="94">
        <f t="shared" si="1"/>
        <v>46250.003548000008</v>
      </c>
      <c r="K18" s="94">
        <f t="shared" si="2"/>
        <v>5579.5519800000002</v>
      </c>
      <c r="L18" s="95">
        <v>3898.2509799999998</v>
      </c>
      <c r="M18" s="95">
        <v>398.15530000000001</v>
      </c>
      <c r="N18" s="95">
        <f t="shared" si="3"/>
        <v>4296.4062800000002</v>
      </c>
      <c r="O18" s="95">
        <v>1283.1457</v>
      </c>
      <c r="P18" s="95">
        <v>14945.83</v>
      </c>
      <c r="Q18" s="95">
        <v>5768.38</v>
      </c>
      <c r="R18" s="95">
        <v>0</v>
      </c>
      <c r="S18" s="95">
        <v>19956.241568000001</v>
      </c>
      <c r="T18" s="95">
        <f t="shared" si="4"/>
        <v>40670.451568000004</v>
      </c>
    </row>
    <row r="19" spans="1:20" s="13" customFormat="1" ht="18.5" customHeight="1" x14ac:dyDescent="0.3">
      <c r="A19" s="99" t="s">
        <v>46</v>
      </c>
      <c r="B19" s="92">
        <v>1298</v>
      </c>
      <c r="C19" s="91">
        <v>1500</v>
      </c>
      <c r="D19" s="92">
        <f t="shared" si="5"/>
        <v>1306962.3464934537</v>
      </c>
      <c r="E19" s="92">
        <f t="shared" si="8"/>
        <v>1306962.3464934537</v>
      </c>
      <c r="F19" s="92"/>
      <c r="G19" s="96">
        <f t="shared" si="6"/>
        <v>2.6403279727140481</v>
      </c>
      <c r="H19" s="93">
        <f t="shared" si="7"/>
        <v>0.15562403697996918</v>
      </c>
      <c r="I19" s="99" t="s">
        <v>47</v>
      </c>
      <c r="J19" s="94">
        <f t="shared" si="1"/>
        <v>3249.5749000000001</v>
      </c>
      <c r="K19" s="94">
        <f t="shared" si="2"/>
        <v>1297.6849</v>
      </c>
      <c r="L19" s="95">
        <v>913.16729999999995</v>
      </c>
      <c r="M19" s="95">
        <v>121.5474</v>
      </c>
      <c r="N19" s="95">
        <f t="shared" si="3"/>
        <v>1034.7147</v>
      </c>
      <c r="O19" s="95">
        <v>262.97019999999998</v>
      </c>
      <c r="P19" s="95">
        <v>1586.89</v>
      </c>
      <c r="Q19" s="95">
        <v>0</v>
      </c>
      <c r="R19" s="95">
        <v>0</v>
      </c>
      <c r="S19" s="95">
        <v>365</v>
      </c>
      <c r="T19" s="95">
        <f t="shared" si="4"/>
        <v>1951.89</v>
      </c>
    </row>
    <row r="20" spans="1:20" s="13" customFormat="1" ht="18.5" customHeight="1" x14ac:dyDescent="0.3">
      <c r="A20" s="99" t="s">
        <v>48</v>
      </c>
      <c r="B20" s="92">
        <v>5058</v>
      </c>
      <c r="C20" s="91">
        <v>5200</v>
      </c>
      <c r="D20" s="92">
        <f t="shared" si="5"/>
        <v>235774.00359423502</v>
      </c>
      <c r="E20" s="92">
        <f t="shared" si="8"/>
        <v>235774.00359423502</v>
      </c>
      <c r="F20" s="92"/>
      <c r="G20" s="96">
        <f t="shared" si="6"/>
        <v>0.47631111837219198</v>
      </c>
      <c r="H20" s="93">
        <f t="shared" si="7"/>
        <v>2.8074337682878609E-2</v>
      </c>
      <c r="I20" s="99" t="s">
        <v>49</v>
      </c>
      <c r="J20" s="94">
        <f t="shared" si="1"/>
        <v>17966.490659999999</v>
      </c>
      <c r="K20" s="94">
        <f t="shared" si="2"/>
        <v>1960.9080000000001</v>
      </c>
      <c r="L20" s="95">
        <v>1357.8972000000001</v>
      </c>
      <c r="M20" s="95">
        <v>116.1144</v>
      </c>
      <c r="N20" s="95">
        <f t="shared" si="3"/>
        <v>1474.0116</v>
      </c>
      <c r="O20" s="95">
        <v>486.89640000000003</v>
      </c>
      <c r="P20" s="95">
        <v>13172</v>
      </c>
      <c r="Q20" s="95">
        <v>0</v>
      </c>
      <c r="R20" s="95">
        <v>0</v>
      </c>
      <c r="S20" s="95">
        <v>2833.58266</v>
      </c>
      <c r="T20" s="95">
        <f t="shared" si="4"/>
        <v>16005.58266</v>
      </c>
    </row>
    <row r="21" spans="1:20" s="13" customFormat="1" ht="18.5" customHeight="1" x14ac:dyDescent="0.3">
      <c r="A21" s="99" t="s">
        <v>50</v>
      </c>
      <c r="B21" s="92">
        <v>3559</v>
      </c>
      <c r="C21" s="92">
        <v>3700</v>
      </c>
      <c r="D21" s="92">
        <f t="shared" si="5"/>
        <v>332718.93975465762</v>
      </c>
      <c r="E21" s="92">
        <f t="shared" si="8"/>
        <v>332718.93975465762</v>
      </c>
      <c r="F21" s="92"/>
      <c r="G21" s="96">
        <f t="shared" si="6"/>
        <v>0.67215947425183353</v>
      </c>
      <c r="H21" s="93">
        <f t="shared" si="7"/>
        <v>3.9617870188255126E-2</v>
      </c>
      <c r="I21" s="99" t="s">
        <v>51</v>
      </c>
      <c r="J21" s="94">
        <f t="shared" si="1"/>
        <v>665.2482</v>
      </c>
      <c r="K21" s="94">
        <f t="shared" si="2"/>
        <v>470.2482</v>
      </c>
      <c r="L21" s="95">
        <v>245.51259999999999</v>
      </c>
      <c r="M21" s="95">
        <v>40.372</v>
      </c>
      <c r="N21" s="95">
        <f t="shared" si="3"/>
        <v>285.88459999999998</v>
      </c>
      <c r="O21" s="95">
        <v>184.36359999999999</v>
      </c>
      <c r="P21" s="95">
        <v>70</v>
      </c>
      <c r="Q21" s="95">
        <v>125</v>
      </c>
      <c r="R21" s="95">
        <v>0</v>
      </c>
      <c r="S21" s="95">
        <v>0</v>
      </c>
      <c r="T21" s="95">
        <f t="shared" si="4"/>
        <v>195</v>
      </c>
    </row>
    <row r="22" spans="1:20" s="13" customFormat="1" ht="18.5" customHeight="1" x14ac:dyDescent="0.3">
      <c r="A22" s="99" t="s">
        <v>52</v>
      </c>
      <c r="B22" s="92">
        <v>478</v>
      </c>
      <c r="C22" s="91">
        <v>480</v>
      </c>
      <c r="D22" s="92">
        <f t="shared" si="5"/>
        <v>35138.927166587331</v>
      </c>
      <c r="E22" s="92">
        <f>D22*0.7</f>
        <v>24597.249016611131</v>
      </c>
      <c r="F22" s="92"/>
      <c r="G22" s="96">
        <f t="shared" si="6"/>
        <v>7.0987731649671371E-2</v>
      </c>
      <c r="H22" s="93">
        <f t="shared" si="7"/>
        <v>4.1841004184100415E-3</v>
      </c>
      <c r="I22" s="99" t="s">
        <v>53</v>
      </c>
      <c r="J22" s="94">
        <f t="shared" si="1"/>
        <v>2444.7387640000002</v>
      </c>
      <c r="K22" s="94">
        <f t="shared" si="2"/>
        <v>2087.8822</v>
      </c>
      <c r="L22" s="95">
        <v>1349.5332000000001</v>
      </c>
      <c r="M22" s="95">
        <v>55.289200000000001</v>
      </c>
      <c r="N22" s="95">
        <f t="shared" si="3"/>
        <v>1404.8224</v>
      </c>
      <c r="O22" s="95">
        <v>683.0598</v>
      </c>
      <c r="P22" s="95">
        <v>145</v>
      </c>
      <c r="Q22" s="95">
        <v>0</v>
      </c>
      <c r="R22" s="95">
        <v>0</v>
      </c>
      <c r="S22" s="95">
        <v>211.85656400000002</v>
      </c>
      <c r="T22" s="95">
        <f t="shared" si="4"/>
        <v>356.85656400000005</v>
      </c>
    </row>
    <row r="23" spans="1:20" s="13" customFormat="1" ht="18.5" customHeight="1" x14ac:dyDescent="0.3">
      <c r="A23" s="99" t="s">
        <v>54</v>
      </c>
      <c r="B23" s="92">
        <v>13</v>
      </c>
      <c r="C23" s="92">
        <v>0</v>
      </c>
      <c r="D23" s="92">
        <f t="shared" si="5"/>
        <v>-8398203.5928143729</v>
      </c>
      <c r="E23" s="92">
        <f>D23*0.5</f>
        <v>-4199101.7964071864</v>
      </c>
      <c r="F23" s="92"/>
      <c r="G23" s="96">
        <f t="shared" si="6"/>
        <v>-16.966067864271459</v>
      </c>
      <c r="H23" s="93">
        <f t="shared" si="7"/>
        <v>-1</v>
      </c>
      <c r="I23" s="99" t="s">
        <v>55</v>
      </c>
      <c r="J23" s="94">
        <f t="shared" si="1"/>
        <v>1616.665659</v>
      </c>
      <c r="K23" s="94">
        <f t="shared" si="2"/>
        <v>0</v>
      </c>
      <c r="L23" s="95">
        <v>0</v>
      </c>
      <c r="M23" s="95">
        <v>0</v>
      </c>
      <c r="N23" s="95">
        <f t="shared" si="3"/>
        <v>0</v>
      </c>
      <c r="O23" s="95">
        <v>0</v>
      </c>
      <c r="P23" s="95">
        <v>200</v>
      </c>
      <c r="Q23" s="95">
        <v>367</v>
      </c>
      <c r="R23" s="95">
        <v>0</v>
      </c>
      <c r="S23" s="95">
        <v>1049.665659</v>
      </c>
      <c r="T23" s="95">
        <f t="shared" si="4"/>
        <v>1616.665659</v>
      </c>
    </row>
    <row r="24" spans="1:20" s="13" customFormat="1" ht="18.5" customHeight="1" x14ac:dyDescent="0.3">
      <c r="A24" s="99" t="s">
        <v>56</v>
      </c>
      <c r="B24" s="232">
        <f>SUM(B25:B31)</f>
        <v>105000</v>
      </c>
      <c r="C24" s="232">
        <f>SUM(C25:C31)</f>
        <v>105000</v>
      </c>
      <c r="D24" s="91">
        <v>55000</v>
      </c>
      <c r="E24" s="91" t="e">
        <f t="shared" ref="E24:G24" si="9">SUM(E25:E31)</f>
        <v>#DIV/0!</v>
      </c>
      <c r="F24" s="91">
        <f t="shared" si="9"/>
        <v>0</v>
      </c>
      <c r="G24" s="91" t="e">
        <f t="shared" si="9"/>
        <v>#DIV/0!</v>
      </c>
      <c r="H24" s="93">
        <f t="shared" si="7"/>
        <v>0</v>
      </c>
      <c r="I24" s="99" t="s">
        <v>57</v>
      </c>
      <c r="J24" s="94">
        <f t="shared" si="1"/>
        <v>747.88109999999995</v>
      </c>
      <c r="K24" s="94">
        <f t="shared" si="2"/>
        <v>366.95209999999997</v>
      </c>
      <c r="L24" s="95">
        <v>293.66399999999999</v>
      </c>
      <c r="M24" s="95">
        <v>33.2453</v>
      </c>
      <c r="N24" s="95">
        <f t="shared" si="3"/>
        <v>326.90929999999997</v>
      </c>
      <c r="O24" s="95">
        <v>40.0428</v>
      </c>
      <c r="P24" s="95">
        <v>380.92899999999997</v>
      </c>
      <c r="Q24" s="95">
        <v>0</v>
      </c>
      <c r="R24" s="95">
        <v>0</v>
      </c>
      <c r="S24" s="95">
        <v>0</v>
      </c>
      <c r="T24" s="95">
        <f t="shared" si="4"/>
        <v>380.92899999999997</v>
      </c>
    </row>
    <row r="25" spans="1:20" s="13" customFormat="1" ht="18.5" customHeight="1" x14ac:dyDescent="0.3">
      <c r="A25" s="99" t="s">
        <v>58</v>
      </c>
      <c r="B25" s="91">
        <v>6500</v>
      </c>
      <c r="C25" s="91">
        <v>6500</v>
      </c>
      <c r="D25" s="92" t="e">
        <f t="shared" ref="D25:D31" si="10">G25*$D$24</f>
        <v>#DIV/0!</v>
      </c>
      <c r="E25" s="91" t="e">
        <f t="shared" ref="E25:E31" si="11">D25</f>
        <v>#DIV/0!</v>
      </c>
      <c r="F25" s="91"/>
      <c r="G25" s="96" t="e">
        <f t="shared" ref="G25:G31" si="12">H25/$H$24</f>
        <v>#DIV/0!</v>
      </c>
      <c r="H25" s="93">
        <f t="shared" si="7"/>
        <v>0</v>
      </c>
      <c r="I25" s="99" t="s">
        <v>59</v>
      </c>
      <c r="J25" s="94">
        <f t="shared" si="1"/>
        <v>4265.638355</v>
      </c>
      <c r="K25" s="94">
        <f t="shared" si="2"/>
        <v>1392.5746000000001</v>
      </c>
      <c r="L25" s="95">
        <v>1180.2161000000001</v>
      </c>
      <c r="M25" s="95">
        <v>23.690899999999999</v>
      </c>
      <c r="N25" s="95">
        <f t="shared" si="3"/>
        <v>1203.9070000000002</v>
      </c>
      <c r="O25" s="95">
        <v>188.66759999999999</v>
      </c>
      <c r="P25" s="95">
        <v>714.0335</v>
      </c>
      <c r="Q25" s="95">
        <v>0</v>
      </c>
      <c r="R25" s="95">
        <v>0</v>
      </c>
      <c r="S25" s="95">
        <v>2159.0302550000001</v>
      </c>
      <c r="T25" s="95">
        <f t="shared" si="4"/>
        <v>2873.0637550000001</v>
      </c>
    </row>
    <row r="26" spans="1:20" s="13" customFormat="1" ht="18.5" customHeight="1" x14ac:dyDescent="0.3">
      <c r="A26" s="99" t="s">
        <v>60</v>
      </c>
      <c r="B26" s="91">
        <v>1200</v>
      </c>
      <c r="C26" s="91">
        <v>1200</v>
      </c>
      <c r="D26" s="92" t="e">
        <f t="shared" si="10"/>
        <v>#DIV/0!</v>
      </c>
      <c r="E26" s="91" t="e">
        <f t="shared" si="11"/>
        <v>#DIV/0!</v>
      </c>
      <c r="F26" s="91"/>
      <c r="G26" s="96" t="e">
        <f t="shared" si="12"/>
        <v>#DIV/0!</v>
      </c>
      <c r="H26" s="93">
        <f t="shared" si="7"/>
        <v>0</v>
      </c>
      <c r="I26" s="99" t="s">
        <v>61</v>
      </c>
      <c r="J26" s="94">
        <f t="shared" si="1"/>
        <v>8000</v>
      </c>
      <c r="K26" s="94">
        <f t="shared" si="2"/>
        <v>0</v>
      </c>
      <c r="L26" s="95">
        <v>0</v>
      </c>
      <c r="M26" s="95">
        <v>0</v>
      </c>
      <c r="N26" s="95">
        <f t="shared" si="3"/>
        <v>0</v>
      </c>
      <c r="O26" s="95">
        <v>0</v>
      </c>
      <c r="P26" s="95">
        <v>8000</v>
      </c>
      <c r="Q26" s="95">
        <v>0</v>
      </c>
      <c r="R26" s="95">
        <v>0</v>
      </c>
      <c r="S26" s="95">
        <v>0</v>
      </c>
      <c r="T26" s="95">
        <f t="shared" si="4"/>
        <v>8000</v>
      </c>
    </row>
    <row r="27" spans="1:20" s="13" customFormat="1" ht="18.5" customHeight="1" x14ac:dyDescent="0.3">
      <c r="A27" s="99" t="s">
        <v>62</v>
      </c>
      <c r="B27" s="91">
        <v>4550</v>
      </c>
      <c r="C27" s="91">
        <v>4600</v>
      </c>
      <c r="D27" s="92" t="e">
        <f t="shared" si="10"/>
        <v>#DIV/0!</v>
      </c>
      <c r="E27" s="91" t="e">
        <f t="shared" si="11"/>
        <v>#DIV/0!</v>
      </c>
      <c r="F27" s="91"/>
      <c r="G27" s="96" t="e">
        <f t="shared" si="12"/>
        <v>#DIV/0!</v>
      </c>
      <c r="H27" s="93">
        <f t="shared" si="7"/>
        <v>1.098901098901099E-2</v>
      </c>
      <c r="I27" s="99" t="s">
        <v>63</v>
      </c>
      <c r="J27" s="94">
        <f t="shared" si="1"/>
        <v>14648.958199999999</v>
      </c>
      <c r="K27" s="94">
        <f t="shared" si="2"/>
        <v>6000</v>
      </c>
      <c r="L27" s="95">
        <v>6000</v>
      </c>
      <c r="M27" s="95">
        <v>0</v>
      </c>
      <c r="N27" s="95">
        <f t="shared" si="3"/>
        <v>6000</v>
      </c>
      <c r="O27" s="95">
        <v>0</v>
      </c>
      <c r="P27" s="95">
        <v>0</v>
      </c>
      <c r="Q27" s="95">
        <v>0</v>
      </c>
      <c r="R27" s="95">
        <v>0</v>
      </c>
      <c r="S27" s="95">
        <v>8648.9581999999991</v>
      </c>
      <c r="T27" s="95">
        <f t="shared" si="4"/>
        <v>8648.9581999999991</v>
      </c>
    </row>
    <row r="28" spans="1:20" s="13" customFormat="1" ht="18.5" customHeight="1" x14ac:dyDescent="0.3">
      <c r="A28" s="99" t="s">
        <v>64</v>
      </c>
      <c r="B28" s="91">
        <v>16400</v>
      </c>
      <c r="C28" s="91">
        <v>2000</v>
      </c>
      <c r="D28" s="92" t="e">
        <f t="shared" si="10"/>
        <v>#DIV/0!</v>
      </c>
      <c r="E28" s="91" t="e">
        <f t="shared" si="11"/>
        <v>#DIV/0!</v>
      </c>
      <c r="F28" s="91"/>
      <c r="G28" s="96" t="e">
        <f t="shared" si="12"/>
        <v>#DIV/0!</v>
      </c>
      <c r="H28" s="93">
        <f t="shared" si="7"/>
        <v>-0.87804878048780488</v>
      </c>
      <c r="I28" s="99" t="s">
        <v>201</v>
      </c>
      <c r="J28" s="94">
        <f t="shared" si="1"/>
        <v>17521</v>
      </c>
      <c r="K28" s="94">
        <f t="shared" si="2"/>
        <v>0</v>
      </c>
      <c r="L28" s="95">
        <v>0</v>
      </c>
      <c r="M28" s="95">
        <v>0</v>
      </c>
      <c r="N28" s="95">
        <f t="shared" si="3"/>
        <v>0</v>
      </c>
      <c r="O28" s="95">
        <v>0</v>
      </c>
      <c r="P28" s="95">
        <v>17521</v>
      </c>
      <c r="Q28" s="95">
        <v>0</v>
      </c>
      <c r="R28" s="95">
        <v>0</v>
      </c>
      <c r="S28" s="95">
        <v>0</v>
      </c>
      <c r="T28" s="95">
        <f t="shared" si="4"/>
        <v>17521</v>
      </c>
    </row>
    <row r="29" spans="1:20" s="13" customFormat="1" ht="18.5" customHeight="1" x14ac:dyDescent="0.3">
      <c r="A29" s="99" t="s">
        <v>65</v>
      </c>
      <c r="B29" s="91">
        <v>59327</v>
      </c>
      <c r="C29" s="91">
        <v>90680</v>
      </c>
      <c r="D29" s="92" t="e">
        <f t="shared" si="10"/>
        <v>#DIV/0!</v>
      </c>
      <c r="E29" s="91" t="e">
        <f t="shared" si="11"/>
        <v>#DIV/0!</v>
      </c>
      <c r="F29" s="91"/>
      <c r="G29" s="96" t="e">
        <f t="shared" si="12"/>
        <v>#DIV/0!</v>
      </c>
      <c r="H29" s="93">
        <f t="shared" si="7"/>
        <v>0.52847775886190096</v>
      </c>
      <c r="I29" s="99" t="s">
        <v>202</v>
      </c>
      <c r="J29" s="94">
        <f t="shared" si="1"/>
        <v>0</v>
      </c>
      <c r="K29" s="94">
        <f t="shared" si="2"/>
        <v>0</v>
      </c>
      <c r="L29" s="95">
        <v>0</v>
      </c>
      <c r="M29" s="95">
        <v>0</v>
      </c>
      <c r="N29" s="95">
        <f t="shared" si="3"/>
        <v>0</v>
      </c>
      <c r="O29" s="95">
        <v>0</v>
      </c>
      <c r="P29" s="95">
        <v>0</v>
      </c>
      <c r="Q29" s="95">
        <v>0</v>
      </c>
      <c r="R29" s="95">
        <v>0</v>
      </c>
      <c r="S29" s="95">
        <v>0</v>
      </c>
      <c r="T29" s="95">
        <f t="shared" si="4"/>
        <v>0</v>
      </c>
    </row>
    <row r="30" spans="1:20" s="13" customFormat="1" ht="18.5" customHeight="1" x14ac:dyDescent="0.3">
      <c r="A30" s="99" t="s">
        <v>66</v>
      </c>
      <c r="B30" s="91">
        <v>17000</v>
      </c>
      <c r="C30" s="91"/>
      <c r="D30" s="92" t="e">
        <f t="shared" si="10"/>
        <v>#DIV/0!</v>
      </c>
      <c r="E30" s="91" t="e">
        <f t="shared" si="11"/>
        <v>#DIV/0!</v>
      </c>
      <c r="F30" s="91"/>
      <c r="G30" s="96" t="e">
        <f t="shared" si="12"/>
        <v>#DIV/0!</v>
      </c>
      <c r="H30" s="93">
        <f t="shared" si="7"/>
        <v>-1</v>
      </c>
      <c r="I30" s="100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</row>
    <row r="31" spans="1:20" s="13" customFormat="1" ht="18.5" customHeight="1" x14ac:dyDescent="0.3">
      <c r="A31" s="99" t="s">
        <v>67</v>
      </c>
      <c r="B31" s="91">
        <v>23</v>
      </c>
      <c r="C31" s="91">
        <v>20</v>
      </c>
      <c r="D31" s="92" t="e">
        <f t="shared" si="10"/>
        <v>#DIV/0!</v>
      </c>
      <c r="E31" s="91" t="e">
        <f t="shared" si="11"/>
        <v>#DIV/0!</v>
      </c>
      <c r="F31" s="91"/>
      <c r="G31" s="96" t="e">
        <f t="shared" si="12"/>
        <v>#DIV/0!</v>
      </c>
      <c r="H31" s="93">
        <f t="shared" si="7"/>
        <v>-0.13043478260869565</v>
      </c>
      <c r="I31" s="100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</row>
    <row r="32" spans="1:20" s="13" customFormat="1" ht="18.5" customHeight="1" x14ac:dyDescent="0.3">
      <c r="A32" s="99" t="s">
        <v>68</v>
      </c>
      <c r="B32" s="98"/>
      <c r="C32" s="91"/>
      <c r="D32" s="91">
        <f t="shared" ref="D32:F32" si="13">SUM(D8,D24)</f>
        <v>550000</v>
      </c>
      <c r="E32" s="91" t="e">
        <f t="shared" si="13"/>
        <v>#DIV/0!</v>
      </c>
      <c r="F32" s="91">
        <f t="shared" si="13"/>
        <v>0</v>
      </c>
      <c r="G32" s="96"/>
      <c r="H32" s="93"/>
      <c r="I32" s="100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</row>
    <row r="33" spans="1:20" s="13" customFormat="1" ht="18.5" customHeight="1" x14ac:dyDescent="0.3">
      <c r="A33" s="99" t="s">
        <v>69</v>
      </c>
      <c r="B33" s="231">
        <f>B8+B24</f>
        <v>275000</v>
      </c>
      <c r="C33" s="231">
        <f>C8+C24</f>
        <v>285020</v>
      </c>
      <c r="D33" s="91"/>
      <c r="E33" s="91"/>
      <c r="F33" s="91"/>
      <c r="G33" s="96"/>
      <c r="H33" s="93">
        <f t="shared" si="7"/>
        <v>3.6436363636363635E-2</v>
      </c>
      <c r="I33" s="100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</row>
    <row r="34" spans="1:20" s="13" customFormat="1" ht="36.5" customHeight="1" x14ac:dyDescent="0.3">
      <c r="A34" s="99" t="s">
        <v>70</v>
      </c>
      <c r="B34" s="91"/>
      <c r="C34" s="97">
        <v>67099</v>
      </c>
      <c r="D34" s="91"/>
      <c r="E34" s="91"/>
      <c r="F34" s="91"/>
      <c r="G34" s="96"/>
      <c r="H34" s="91"/>
      <c r="I34" s="99" t="s">
        <v>71</v>
      </c>
      <c r="J34" s="94">
        <f t="shared" ref="J34:T34" si="14">SUM(J8:J32)</f>
        <v>372156.65147400001</v>
      </c>
      <c r="K34" s="94">
        <f t="shared" si="14"/>
        <v>116860.72163799997</v>
      </c>
      <c r="L34" s="94">
        <f t="shared" si="14"/>
        <v>98598.273912000033</v>
      </c>
      <c r="M34" s="94">
        <f t="shared" si="14"/>
        <v>6056.0401260000008</v>
      </c>
      <c r="N34" s="94">
        <f t="shared" si="14"/>
        <v>104654.31403800001</v>
      </c>
      <c r="O34" s="94">
        <f t="shared" si="14"/>
        <v>12206.407600000002</v>
      </c>
      <c r="P34" s="94">
        <f t="shared" si="14"/>
        <v>174183.46530000001</v>
      </c>
      <c r="Q34" s="94">
        <f t="shared" si="14"/>
        <v>14306.560000000001</v>
      </c>
      <c r="R34" s="94">
        <f t="shared" si="14"/>
        <v>0</v>
      </c>
      <c r="S34" s="94">
        <f t="shared" si="14"/>
        <v>66805.904535999987</v>
      </c>
      <c r="T34" s="94">
        <f t="shared" si="14"/>
        <v>255295.929836</v>
      </c>
    </row>
    <row r="35" spans="1:20" s="13" customFormat="1" ht="18.5" customHeight="1" x14ac:dyDescent="0.3">
      <c r="A35" s="99" t="s">
        <v>72</v>
      </c>
      <c r="B35" s="91"/>
      <c r="C35" s="97">
        <f>SUM(C33:C34)</f>
        <v>352119</v>
      </c>
      <c r="D35" s="91"/>
      <c r="E35" s="91"/>
      <c r="F35" s="91"/>
      <c r="G35" s="96"/>
      <c r="H35" s="91"/>
      <c r="I35" s="99" t="s">
        <v>203</v>
      </c>
      <c r="J35" s="94">
        <f>K35+T35</f>
        <v>15669</v>
      </c>
      <c r="K35" s="94">
        <f>N35+O35</f>
        <v>0</v>
      </c>
      <c r="L35" s="95">
        <v>0</v>
      </c>
      <c r="M35" s="95">
        <v>0</v>
      </c>
      <c r="N35" s="95">
        <f>SUM(L35:M35)</f>
        <v>0</v>
      </c>
      <c r="O35" s="95">
        <v>0</v>
      </c>
      <c r="P35" s="95">
        <v>15669</v>
      </c>
      <c r="Q35" s="95">
        <v>0</v>
      </c>
      <c r="R35" s="95">
        <v>0</v>
      </c>
      <c r="S35" s="95">
        <v>0</v>
      </c>
      <c r="T35" s="95">
        <f>SUM(P35:S35)</f>
        <v>15669</v>
      </c>
    </row>
    <row r="36" spans="1:20" s="13" customFormat="1" ht="18.5" customHeight="1" x14ac:dyDescent="0.3">
      <c r="A36" s="99" t="s">
        <v>73</v>
      </c>
      <c r="B36" s="91"/>
      <c r="C36" s="97">
        <v>14306.56</v>
      </c>
      <c r="D36" s="91"/>
      <c r="E36" s="91"/>
      <c r="F36" s="91"/>
      <c r="G36" s="96"/>
      <c r="H36" s="91"/>
      <c r="I36" s="100"/>
      <c r="J36" s="94"/>
      <c r="K36" s="101"/>
      <c r="L36" s="101"/>
      <c r="M36" s="101"/>
      <c r="N36" s="101"/>
      <c r="O36" s="101"/>
      <c r="P36" s="101"/>
      <c r="Q36" s="101"/>
      <c r="R36" s="101"/>
      <c r="S36" s="101"/>
      <c r="T36" s="95"/>
    </row>
    <row r="37" spans="1:20" s="13" customFormat="1" ht="18.5" customHeight="1" x14ac:dyDescent="0.3">
      <c r="A37" s="99" t="s">
        <v>74</v>
      </c>
      <c r="B37" s="91"/>
      <c r="C37" s="97"/>
      <c r="D37" s="91"/>
      <c r="E37" s="91"/>
      <c r="F37" s="91"/>
      <c r="G37" s="96"/>
      <c r="H37" s="91"/>
      <c r="I37" s="99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5"/>
    </row>
    <row r="38" spans="1:20" s="13" customFormat="1" ht="18.5" customHeight="1" x14ac:dyDescent="0.3">
      <c r="A38" s="99" t="s">
        <v>75</v>
      </c>
      <c r="B38" s="91"/>
      <c r="C38" s="97">
        <v>8600</v>
      </c>
      <c r="D38" s="91"/>
      <c r="E38" s="91"/>
      <c r="F38" s="91"/>
      <c r="G38" s="96"/>
      <c r="H38" s="91"/>
      <c r="I38" s="99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5"/>
    </row>
    <row r="39" spans="1:20" s="13" customFormat="1" ht="18.5" customHeight="1" x14ac:dyDescent="0.3">
      <c r="A39" s="99" t="s">
        <v>76</v>
      </c>
      <c r="B39" s="91"/>
      <c r="C39" s="97">
        <v>12800</v>
      </c>
      <c r="D39" s="91"/>
      <c r="E39" s="91"/>
      <c r="F39" s="91"/>
      <c r="G39" s="96"/>
      <c r="H39" s="91"/>
      <c r="I39" s="99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5"/>
    </row>
    <row r="40" spans="1:20" s="13" customFormat="1" ht="24.5" customHeight="1" x14ac:dyDescent="0.3">
      <c r="A40" s="34" t="s">
        <v>77</v>
      </c>
      <c r="B40" s="143"/>
      <c r="C40" s="31">
        <f>SUM(C35:C39)</f>
        <v>387825.56</v>
      </c>
      <c r="D40" s="31"/>
      <c r="E40" s="31"/>
      <c r="F40" s="31"/>
      <c r="G40" s="144"/>
      <c r="H40" s="31"/>
      <c r="I40" s="35" t="s">
        <v>78</v>
      </c>
      <c r="J40" s="31">
        <f>J34+J35+J38</f>
        <v>387825.65147400001</v>
      </c>
      <c r="K40" s="31">
        <f t="shared" ref="K40:R40" si="15">K34+K35</f>
        <v>116860.72163799997</v>
      </c>
      <c r="L40" s="31">
        <f t="shared" si="15"/>
        <v>98598.273912000033</v>
      </c>
      <c r="M40" s="31">
        <f t="shared" si="15"/>
        <v>6056.0401260000008</v>
      </c>
      <c r="N40" s="31">
        <f t="shared" si="15"/>
        <v>104654.31403800001</v>
      </c>
      <c r="O40" s="31">
        <f t="shared" si="15"/>
        <v>12206.407600000002</v>
      </c>
      <c r="P40" s="31">
        <f t="shared" si="15"/>
        <v>189852.46530000001</v>
      </c>
      <c r="Q40" s="31">
        <f>Q34+Q35</f>
        <v>14306.560000000001</v>
      </c>
      <c r="R40" s="31">
        <f t="shared" si="15"/>
        <v>0</v>
      </c>
      <c r="S40" s="31">
        <f>S34+S35+S38</f>
        <v>66805.904535999987</v>
      </c>
      <c r="T40" s="31">
        <f>T34+T35+T38</f>
        <v>270964.92983599997</v>
      </c>
    </row>
    <row r="41" spans="1:20" s="16" customFormat="1" ht="18.5" customHeight="1" x14ac:dyDescent="0.3">
      <c r="A41" s="212" t="s">
        <v>340</v>
      </c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</row>
    <row r="77" spans="1:1" ht="14" x14ac:dyDescent="0.25">
      <c r="A77" s="15"/>
    </row>
    <row r="103" spans="1:1" ht="14" x14ac:dyDescent="0.25">
      <c r="A103" s="15"/>
    </row>
    <row r="104" spans="1:1" ht="14" x14ac:dyDescent="0.25">
      <c r="A104" s="15"/>
    </row>
  </sheetData>
  <mergeCells count="26">
    <mergeCell ref="A41:T41"/>
    <mergeCell ref="P5:T5"/>
    <mergeCell ref="K6:K7"/>
    <mergeCell ref="L6:N6"/>
    <mergeCell ref="O6:O7"/>
    <mergeCell ref="P6:P7"/>
    <mergeCell ref="Q6:Q7"/>
    <mergeCell ref="R6:R7"/>
    <mergeCell ref="S6:S7"/>
    <mergeCell ref="T6:T7"/>
    <mergeCell ref="K5:O5"/>
    <mergeCell ref="F5:F7"/>
    <mergeCell ref="G5:G7"/>
    <mergeCell ref="H5:H7"/>
    <mergeCell ref="I5:I7"/>
    <mergeCell ref="J5:J7"/>
    <mergeCell ref="A2:T2"/>
    <mergeCell ref="A3:J3"/>
    <mergeCell ref="S3:T3"/>
    <mergeCell ref="A4:H4"/>
    <mergeCell ref="I4:T4"/>
    <mergeCell ref="A5:A7"/>
    <mergeCell ref="B5:B7"/>
    <mergeCell ref="C5:C7"/>
    <mergeCell ref="D5:D7"/>
    <mergeCell ref="E5:E7"/>
  </mergeCells>
  <phoneticPr fontId="3" type="noConversion"/>
  <printOptions horizontalCentered="1"/>
  <pageMargins left="0.39370078740157483" right="0.51181102362204722" top="0.82677165354330717" bottom="0.59055118110236227" header="0.55118110236220474" footer="0.35433070866141736"/>
  <pageSetup paperSize="9" scale="6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087D5-C694-4B60-B780-0DC39AD986F0}">
  <sheetPr>
    <tabColor theme="6" tint="0.39997558519241921"/>
    <pageSetUpPr fitToPage="1"/>
  </sheetPr>
  <dimension ref="A1:T70"/>
  <sheetViews>
    <sheetView showZeros="0" topLeftCell="A43" workbookViewId="0">
      <selection activeCell="C70" sqref="C70"/>
    </sheetView>
  </sheetViews>
  <sheetFormatPr defaultColWidth="9" defaultRowHeight="15" x14ac:dyDescent="0.25"/>
  <cols>
    <col min="1" max="1" width="42.58203125" style="19" customWidth="1"/>
    <col min="2" max="2" width="11.1640625" style="20" customWidth="1"/>
    <col min="3" max="3" width="66" style="21" customWidth="1"/>
    <col min="4" max="4" width="11.75" style="22" customWidth="1"/>
    <col min="5" max="16384" width="9" style="16"/>
  </cols>
  <sheetData>
    <row r="1" spans="1:20" s="12" customFormat="1" ht="21" customHeight="1" x14ac:dyDescent="0.25">
      <c r="A1" s="16" t="s">
        <v>376</v>
      </c>
      <c r="B1" s="98"/>
      <c r="C1" s="90"/>
      <c r="D1" s="98"/>
      <c r="H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ht="25.5" x14ac:dyDescent="0.45">
      <c r="A2" s="215" t="s">
        <v>269</v>
      </c>
      <c r="B2" s="215"/>
      <c r="C2" s="215"/>
      <c r="D2" s="215"/>
    </row>
    <row r="3" spans="1:20" ht="15.75" customHeight="1" x14ac:dyDescent="0.25">
      <c r="A3" s="104"/>
      <c r="B3" s="105"/>
      <c r="C3" s="104"/>
      <c r="D3" s="105" t="s">
        <v>79</v>
      </c>
    </row>
    <row r="4" spans="1:20" s="17" customFormat="1" ht="15" customHeight="1" x14ac:dyDescent="0.3">
      <c r="A4" s="216" t="s">
        <v>374</v>
      </c>
      <c r="B4" s="217"/>
      <c r="C4" s="218" t="s">
        <v>375</v>
      </c>
      <c r="D4" s="218"/>
    </row>
    <row r="5" spans="1:20" s="17" customFormat="1" ht="15" customHeight="1" x14ac:dyDescent="0.3">
      <c r="A5" s="32" t="s">
        <v>81</v>
      </c>
      <c r="B5" s="33" t="s">
        <v>80</v>
      </c>
      <c r="C5" s="32" t="s">
        <v>81</v>
      </c>
      <c r="D5" s="33" t="s">
        <v>80</v>
      </c>
    </row>
    <row r="6" spans="1:20" s="18" customFormat="1" ht="15" customHeight="1" x14ac:dyDescent="0.3">
      <c r="A6" s="106" t="s">
        <v>82</v>
      </c>
      <c r="B6" s="107"/>
      <c r="C6" s="106" t="s">
        <v>83</v>
      </c>
      <c r="D6" s="108"/>
    </row>
    <row r="7" spans="1:20" s="18" customFormat="1" ht="15" customHeight="1" x14ac:dyDescent="0.3">
      <c r="A7" s="106" t="s">
        <v>84</v>
      </c>
      <c r="B7" s="107"/>
      <c r="C7" s="109" t="s">
        <v>85</v>
      </c>
      <c r="D7" s="108"/>
    </row>
    <row r="8" spans="1:20" s="18" customFormat="1" ht="15" customHeight="1" x14ac:dyDescent="0.3">
      <c r="A8" s="106" t="s">
        <v>86</v>
      </c>
      <c r="B8" s="107"/>
      <c r="C8" s="109" t="s">
        <v>87</v>
      </c>
      <c r="D8" s="108"/>
    </row>
    <row r="9" spans="1:20" s="18" customFormat="1" ht="15" customHeight="1" x14ac:dyDescent="0.3">
      <c r="A9" s="110" t="s">
        <v>88</v>
      </c>
      <c r="B9" s="107"/>
      <c r="C9" s="109" t="s">
        <v>89</v>
      </c>
      <c r="D9" s="108"/>
    </row>
    <row r="10" spans="1:20" s="18" customFormat="1" ht="15" customHeight="1" x14ac:dyDescent="0.3">
      <c r="A10" s="106" t="s">
        <v>90</v>
      </c>
      <c r="B10" s="111">
        <v>3800</v>
      </c>
      <c r="C10" s="106" t="s">
        <v>273</v>
      </c>
      <c r="D10" s="108"/>
    </row>
    <row r="11" spans="1:20" s="18" customFormat="1" ht="15" customHeight="1" x14ac:dyDescent="0.3">
      <c r="A11" s="106" t="s">
        <v>91</v>
      </c>
      <c r="B11" s="111">
        <v>390</v>
      </c>
      <c r="C11" s="106" t="s">
        <v>99</v>
      </c>
      <c r="D11" s="108"/>
    </row>
    <row r="12" spans="1:20" s="18" customFormat="1" ht="15" customHeight="1" x14ac:dyDescent="0.3">
      <c r="A12" s="106" t="s">
        <v>93</v>
      </c>
      <c r="B12" s="111">
        <v>75400</v>
      </c>
      <c r="C12" s="106" t="s">
        <v>101</v>
      </c>
      <c r="D12" s="108"/>
    </row>
    <row r="13" spans="1:20" s="18" customFormat="1" ht="15" customHeight="1" x14ac:dyDescent="0.3">
      <c r="A13" s="106" t="s">
        <v>95</v>
      </c>
      <c r="B13" s="111"/>
      <c r="C13" s="106" t="s">
        <v>274</v>
      </c>
      <c r="D13" s="108">
        <f>SUM(D14:D23)</f>
        <v>77417</v>
      </c>
    </row>
    <row r="14" spans="1:20" s="18" customFormat="1" ht="15" customHeight="1" x14ac:dyDescent="0.3">
      <c r="A14" s="106" t="s">
        <v>97</v>
      </c>
      <c r="B14" s="111">
        <v>410</v>
      </c>
      <c r="C14" s="106" t="s">
        <v>283</v>
      </c>
      <c r="D14" s="112">
        <f>62962+3435+5332+1498</f>
        <v>73227</v>
      </c>
    </row>
    <row r="15" spans="1:20" s="18" customFormat="1" ht="15" customHeight="1" x14ac:dyDescent="0.3">
      <c r="A15" s="106" t="s">
        <v>98</v>
      </c>
      <c r="B15" s="107"/>
      <c r="C15" s="106" t="s">
        <v>282</v>
      </c>
      <c r="D15" s="112">
        <v>3800</v>
      </c>
    </row>
    <row r="16" spans="1:20" s="18" customFormat="1" ht="15" customHeight="1" x14ac:dyDescent="0.3">
      <c r="A16" s="106" t="s">
        <v>100</v>
      </c>
      <c r="B16" s="107"/>
      <c r="C16" s="106" t="s">
        <v>106</v>
      </c>
      <c r="D16" s="112">
        <v>390</v>
      </c>
    </row>
    <row r="17" spans="1:4" s="18" customFormat="1" ht="15" customHeight="1" x14ac:dyDescent="0.3">
      <c r="A17" s="106" t="s">
        <v>102</v>
      </c>
      <c r="B17" s="107"/>
      <c r="C17" s="106" t="s">
        <v>108</v>
      </c>
      <c r="D17" s="112"/>
    </row>
    <row r="18" spans="1:4" s="18" customFormat="1" ht="15" customHeight="1" x14ac:dyDescent="0.3">
      <c r="A18" s="106" t="s">
        <v>103</v>
      </c>
      <c r="B18" s="107"/>
      <c r="C18" s="106" t="s">
        <v>110</v>
      </c>
      <c r="D18" s="112"/>
    </row>
    <row r="19" spans="1:4" s="18" customFormat="1" ht="15" customHeight="1" x14ac:dyDescent="0.3">
      <c r="A19" s="106" t="s">
        <v>104</v>
      </c>
      <c r="B19" s="107"/>
      <c r="C19" s="106" t="s">
        <v>111</v>
      </c>
      <c r="D19" s="112"/>
    </row>
    <row r="20" spans="1:4" s="18" customFormat="1" ht="15" customHeight="1" x14ac:dyDescent="0.3">
      <c r="A20" s="106" t="s">
        <v>105</v>
      </c>
      <c r="B20" s="107"/>
      <c r="C20" s="106" t="s">
        <v>112</v>
      </c>
      <c r="D20" s="112"/>
    </row>
    <row r="21" spans="1:4" s="18" customFormat="1" ht="15" customHeight="1" x14ac:dyDescent="0.3">
      <c r="A21" s="113" t="s">
        <v>107</v>
      </c>
      <c r="B21" s="107"/>
      <c r="C21" s="106" t="s">
        <v>113</v>
      </c>
      <c r="D21" s="108"/>
    </row>
    <row r="22" spans="1:4" s="18" customFormat="1" ht="15" customHeight="1" x14ac:dyDescent="0.3">
      <c r="A22" s="113" t="s">
        <v>109</v>
      </c>
      <c r="B22" s="107"/>
      <c r="C22" s="106" t="s">
        <v>114</v>
      </c>
      <c r="D22" s="108"/>
    </row>
    <row r="23" spans="1:4" s="18" customFormat="1" ht="15" customHeight="1" x14ac:dyDescent="0.3">
      <c r="A23" s="114"/>
      <c r="B23" s="107"/>
      <c r="C23" s="106" t="s">
        <v>115</v>
      </c>
      <c r="D23" s="108"/>
    </row>
    <row r="24" spans="1:4" s="18" customFormat="1" ht="15" customHeight="1" x14ac:dyDescent="0.3">
      <c r="A24" s="113"/>
      <c r="B24" s="107"/>
      <c r="C24" s="106" t="s">
        <v>275</v>
      </c>
      <c r="D24" s="115">
        <f>SUM(D25:D32)</f>
        <v>1299</v>
      </c>
    </row>
    <row r="25" spans="1:4" s="18" customFormat="1" ht="15" customHeight="1" x14ac:dyDescent="0.3">
      <c r="A25" s="116"/>
      <c r="B25" s="107"/>
      <c r="C25" s="106" t="s">
        <v>116</v>
      </c>
      <c r="D25" s="115"/>
    </row>
    <row r="26" spans="1:4" s="18" customFormat="1" ht="15" customHeight="1" x14ac:dyDescent="0.3">
      <c r="A26" s="116"/>
      <c r="B26" s="107"/>
      <c r="C26" s="117" t="s">
        <v>117</v>
      </c>
      <c r="D26" s="115">
        <v>1000</v>
      </c>
    </row>
    <row r="27" spans="1:4" s="18" customFormat="1" ht="15" customHeight="1" x14ac:dyDescent="0.3">
      <c r="A27" s="116"/>
      <c r="B27" s="107"/>
      <c r="C27" s="117" t="s">
        <v>118</v>
      </c>
      <c r="D27" s="115"/>
    </row>
    <row r="28" spans="1:4" s="18" customFormat="1" ht="15" customHeight="1" x14ac:dyDescent="0.3">
      <c r="A28" s="118"/>
      <c r="B28" s="107"/>
      <c r="C28" s="119" t="s">
        <v>119</v>
      </c>
      <c r="D28" s="115"/>
    </row>
    <row r="29" spans="1:4" s="18" customFormat="1" ht="15" customHeight="1" x14ac:dyDescent="0.3">
      <c r="A29" s="118"/>
      <c r="B29" s="107"/>
      <c r="C29" s="119" t="s">
        <v>120</v>
      </c>
      <c r="D29" s="115"/>
    </row>
    <row r="30" spans="1:4" s="18" customFormat="1" ht="15" customHeight="1" x14ac:dyDescent="0.3">
      <c r="A30" s="118"/>
      <c r="B30" s="107"/>
      <c r="C30" s="109" t="s">
        <v>92</v>
      </c>
      <c r="D30" s="115">
        <v>299</v>
      </c>
    </row>
    <row r="31" spans="1:4" s="18" customFormat="1" ht="15" customHeight="1" x14ac:dyDescent="0.3">
      <c r="A31" s="118"/>
      <c r="B31" s="107"/>
      <c r="C31" s="109" t="s">
        <v>94</v>
      </c>
      <c r="D31" s="115"/>
    </row>
    <row r="32" spans="1:4" s="18" customFormat="1" ht="15" customHeight="1" x14ac:dyDescent="0.3">
      <c r="A32" s="118"/>
      <c r="B32" s="107"/>
      <c r="C32" s="109" t="s">
        <v>96</v>
      </c>
      <c r="D32" s="115"/>
    </row>
    <row r="33" spans="1:4" s="18" customFormat="1" ht="15" customHeight="1" x14ac:dyDescent="0.3">
      <c r="A33" s="118"/>
      <c r="B33" s="107"/>
      <c r="C33" s="118" t="s">
        <v>276</v>
      </c>
      <c r="D33" s="115">
        <f>SUM(D34:D43)</f>
        <v>1916</v>
      </c>
    </row>
    <row r="34" spans="1:4" s="18" customFormat="1" ht="15" customHeight="1" x14ac:dyDescent="0.3">
      <c r="A34" s="118"/>
      <c r="B34" s="107"/>
      <c r="C34" s="117" t="s">
        <v>121</v>
      </c>
      <c r="D34" s="115"/>
    </row>
    <row r="35" spans="1:4" s="18" customFormat="1" ht="15" customHeight="1" x14ac:dyDescent="0.3">
      <c r="A35" s="118"/>
      <c r="B35" s="107"/>
      <c r="C35" s="117" t="s">
        <v>122</v>
      </c>
      <c r="D35" s="115">
        <v>1916</v>
      </c>
    </row>
    <row r="36" spans="1:4" s="18" customFormat="1" ht="15" customHeight="1" x14ac:dyDescent="0.3">
      <c r="A36" s="118"/>
      <c r="B36" s="107"/>
      <c r="C36" s="117" t="s">
        <v>123</v>
      </c>
      <c r="D36" s="115"/>
    </row>
    <row r="37" spans="1:4" s="18" customFormat="1" ht="15" customHeight="1" x14ac:dyDescent="0.3">
      <c r="A37" s="118"/>
      <c r="B37" s="107"/>
      <c r="C37" s="117" t="s">
        <v>124</v>
      </c>
      <c r="D37" s="115"/>
    </row>
    <row r="38" spans="1:4" s="18" customFormat="1" ht="15" customHeight="1" x14ac:dyDescent="0.3">
      <c r="A38" s="118"/>
      <c r="B38" s="107"/>
      <c r="C38" s="117" t="s">
        <v>125</v>
      </c>
      <c r="D38" s="115"/>
    </row>
    <row r="39" spans="1:4" s="18" customFormat="1" ht="15" customHeight="1" x14ac:dyDescent="0.3">
      <c r="A39" s="118"/>
      <c r="B39" s="107"/>
      <c r="C39" s="117" t="s">
        <v>126</v>
      </c>
      <c r="D39" s="115"/>
    </row>
    <row r="40" spans="1:4" s="18" customFormat="1" ht="15" customHeight="1" x14ac:dyDescent="0.3">
      <c r="A40" s="113"/>
      <c r="B40" s="107"/>
      <c r="C40" s="117" t="s">
        <v>127</v>
      </c>
      <c r="D40" s="115"/>
    </row>
    <row r="41" spans="1:4" s="18" customFormat="1" ht="15" customHeight="1" x14ac:dyDescent="0.3">
      <c r="A41" s="113"/>
      <c r="B41" s="107"/>
      <c r="C41" s="117" t="s">
        <v>128</v>
      </c>
      <c r="D41" s="115"/>
    </row>
    <row r="42" spans="1:4" s="18" customFormat="1" ht="15" customHeight="1" x14ac:dyDescent="0.3">
      <c r="A42" s="113"/>
      <c r="B42" s="107"/>
      <c r="C42" s="117" t="s">
        <v>129</v>
      </c>
      <c r="D42" s="115"/>
    </row>
    <row r="43" spans="1:4" s="18" customFormat="1" ht="15" customHeight="1" x14ac:dyDescent="0.3">
      <c r="A43" s="113"/>
      <c r="B43" s="120"/>
      <c r="C43" s="117" t="s">
        <v>130</v>
      </c>
      <c r="D43" s="115"/>
    </row>
    <row r="44" spans="1:4" s="18" customFormat="1" ht="15" customHeight="1" x14ac:dyDescent="0.3">
      <c r="A44" s="113"/>
      <c r="B44" s="120"/>
      <c r="C44" s="118" t="s">
        <v>277</v>
      </c>
      <c r="D44" s="115"/>
    </row>
    <row r="45" spans="1:4" s="18" customFormat="1" ht="15" customHeight="1" x14ac:dyDescent="0.3">
      <c r="A45" s="113"/>
      <c r="B45" s="120"/>
      <c r="C45" s="117" t="s">
        <v>131</v>
      </c>
      <c r="D45" s="115"/>
    </row>
    <row r="46" spans="1:4" s="18" customFormat="1" ht="15" customHeight="1" x14ac:dyDescent="0.3">
      <c r="A46" s="113"/>
      <c r="B46" s="120"/>
      <c r="C46" s="118" t="s">
        <v>278</v>
      </c>
      <c r="D46" s="115">
        <f>SUM(D47:D49)</f>
        <v>34034</v>
      </c>
    </row>
    <row r="47" spans="1:4" s="18" customFormat="1" ht="15" customHeight="1" x14ac:dyDescent="0.3">
      <c r="A47" s="113"/>
      <c r="B47" s="120"/>
      <c r="C47" s="117" t="s">
        <v>132</v>
      </c>
      <c r="D47" s="115">
        <v>33475</v>
      </c>
    </row>
    <row r="48" spans="1:4" s="18" customFormat="1" ht="15" customHeight="1" x14ac:dyDescent="0.3">
      <c r="A48" s="121"/>
      <c r="B48" s="120"/>
      <c r="C48" s="117" t="s">
        <v>133</v>
      </c>
      <c r="D48" s="115"/>
    </row>
    <row r="49" spans="1:4" s="18" customFormat="1" ht="15" customHeight="1" x14ac:dyDescent="0.3">
      <c r="A49" s="121"/>
      <c r="B49" s="120"/>
      <c r="C49" s="117" t="s">
        <v>134</v>
      </c>
      <c r="D49" s="108">
        <v>559</v>
      </c>
    </row>
    <row r="50" spans="1:4" s="18" customFormat="1" ht="15" customHeight="1" x14ac:dyDescent="0.3">
      <c r="A50" s="121"/>
      <c r="B50" s="120"/>
      <c r="C50" s="118" t="s">
        <v>279</v>
      </c>
      <c r="D50" s="115">
        <v>14240</v>
      </c>
    </row>
    <row r="51" spans="1:4" s="18" customFormat="1" ht="15" customHeight="1" x14ac:dyDescent="0.3">
      <c r="A51" s="121"/>
      <c r="B51" s="120"/>
      <c r="C51" s="118" t="s">
        <v>280</v>
      </c>
      <c r="D51" s="115"/>
    </row>
    <row r="52" spans="1:4" s="18" customFormat="1" ht="15" customHeight="1" x14ac:dyDescent="0.3">
      <c r="A52" s="121"/>
      <c r="B52" s="120"/>
      <c r="C52" s="118" t="s">
        <v>281</v>
      </c>
      <c r="D52" s="122"/>
    </row>
    <row r="53" spans="1:4" s="18" customFormat="1" ht="15" customHeight="1" x14ac:dyDescent="0.3">
      <c r="A53" s="121"/>
      <c r="B53" s="120"/>
      <c r="C53" s="123"/>
      <c r="D53" s="123"/>
    </row>
    <row r="54" spans="1:4" s="18" customFormat="1" ht="15" customHeight="1" x14ac:dyDescent="0.3">
      <c r="A54" s="121"/>
      <c r="B54" s="120"/>
      <c r="C54" s="118"/>
      <c r="D54" s="115"/>
    </row>
    <row r="55" spans="1:4" s="18" customFormat="1" ht="15" customHeight="1" x14ac:dyDescent="0.3">
      <c r="A55" s="121"/>
      <c r="B55" s="120"/>
      <c r="C55" s="118"/>
      <c r="D55" s="115"/>
    </row>
    <row r="56" spans="1:4" s="18" customFormat="1" ht="15" customHeight="1" x14ac:dyDescent="0.3">
      <c r="A56" s="121"/>
      <c r="B56" s="120"/>
      <c r="C56" s="121"/>
      <c r="D56" s="115"/>
    </row>
    <row r="57" spans="1:4" s="18" customFormat="1" ht="15" customHeight="1" x14ac:dyDescent="0.3">
      <c r="A57" s="121" t="s">
        <v>77</v>
      </c>
      <c r="B57" s="120">
        <f>SUM(B6:B22)</f>
        <v>80000</v>
      </c>
      <c r="C57" s="121" t="s">
        <v>78</v>
      </c>
      <c r="D57" s="175">
        <f>D6+D10+D13+D24+D33+D44+D46+D50+D51+D52</f>
        <v>128906</v>
      </c>
    </row>
    <row r="58" spans="1:4" s="18" customFormat="1" ht="15" customHeight="1" x14ac:dyDescent="0.3">
      <c r="A58" s="124" t="s">
        <v>135</v>
      </c>
      <c r="B58" s="120">
        <f>B59+B62+B63+B65+B66</f>
        <v>52406</v>
      </c>
      <c r="C58" s="124" t="s">
        <v>136</v>
      </c>
      <c r="D58" s="115">
        <f>D59+D62+D63+D64+D65</f>
        <v>3500</v>
      </c>
    </row>
    <row r="59" spans="1:4" s="18" customFormat="1" ht="15" customHeight="1" x14ac:dyDescent="0.3">
      <c r="A59" s="116" t="s">
        <v>137</v>
      </c>
      <c r="B59" s="120">
        <f>SUM(B60:B61)</f>
        <v>0</v>
      </c>
      <c r="C59" s="116" t="s">
        <v>138</v>
      </c>
      <c r="D59" s="115">
        <f>SUM(D60:D61)</f>
        <v>1600</v>
      </c>
    </row>
    <row r="60" spans="1:4" s="18" customFormat="1" ht="15" customHeight="1" x14ac:dyDescent="0.3">
      <c r="A60" s="116" t="s">
        <v>139</v>
      </c>
      <c r="B60" s="120"/>
      <c r="C60" s="116" t="s">
        <v>140</v>
      </c>
      <c r="D60" s="115"/>
    </row>
    <row r="61" spans="1:4" s="18" customFormat="1" ht="15" customHeight="1" x14ac:dyDescent="0.3">
      <c r="A61" s="116" t="s">
        <v>141</v>
      </c>
      <c r="B61" s="120"/>
      <c r="C61" s="116" t="s">
        <v>142</v>
      </c>
      <c r="D61" s="115">
        <v>1600</v>
      </c>
    </row>
    <row r="62" spans="1:4" s="18" customFormat="1" ht="15" customHeight="1" x14ac:dyDescent="0.3">
      <c r="A62" s="116" t="s">
        <v>143</v>
      </c>
      <c r="B62" s="120">
        <v>52406</v>
      </c>
      <c r="C62" s="116" t="s">
        <v>144</v>
      </c>
      <c r="D62" s="115"/>
    </row>
    <row r="63" spans="1:4" s="18" customFormat="1" ht="15" customHeight="1" x14ac:dyDescent="0.3">
      <c r="A63" s="116" t="s">
        <v>145</v>
      </c>
      <c r="B63" s="120"/>
      <c r="C63" s="116" t="s">
        <v>146</v>
      </c>
      <c r="D63" s="115"/>
    </row>
    <row r="64" spans="1:4" s="18" customFormat="1" ht="15" customHeight="1" x14ac:dyDescent="0.3">
      <c r="A64" s="116" t="s">
        <v>147</v>
      </c>
      <c r="B64" s="120"/>
      <c r="C64" s="125" t="s">
        <v>148</v>
      </c>
      <c r="D64" s="115">
        <v>1900</v>
      </c>
    </row>
    <row r="65" spans="1:10" s="18" customFormat="1" ht="15" customHeight="1" x14ac:dyDescent="0.3">
      <c r="A65" s="126" t="s">
        <v>149</v>
      </c>
      <c r="B65" s="127"/>
      <c r="C65" s="126" t="s">
        <v>150</v>
      </c>
      <c r="D65" s="128"/>
    </row>
    <row r="66" spans="1:10" s="18" customFormat="1" ht="15" customHeight="1" x14ac:dyDescent="0.3">
      <c r="A66" s="126" t="s">
        <v>151</v>
      </c>
      <c r="B66" s="127"/>
      <c r="C66" s="126"/>
      <c r="D66" s="128"/>
    </row>
    <row r="67" spans="1:10" s="18" customFormat="1" ht="15" customHeight="1" x14ac:dyDescent="0.3">
      <c r="A67" s="126"/>
      <c r="B67" s="127"/>
      <c r="C67" s="126"/>
      <c r="D67" s="128"/>
    </row>
    <row r="68" spans="1:10" s="18" customFormat="1" ht="15" customHeight="1" x14ac:dyDescent="0.3">
      <c r="A68" s="129" t="s">
        <v>152</v>
      </c>
      <c r="B68" s="127">
        <f>B57+B58</f>
        <v>132406</v>
      </c>
      <c r="C68" s="129" t="s">
        <v>153</v>
      </c>
      <c r="D68" s="128">
        <f>D57+D58</f>
        <v>132406</v>
      </c>
    </row>
    <row r="69" spans="1:10" ht="15.5" customHeight="1" x14ac:dyDescent="0.3">
      <c r="A69" s="195" t="s">
        <v>340</v>
      </c>
      <c r="B69" s="195"/>
      <c r="C69" s="195"/>
      <c r="D69" s="195"/>
      <c r="E69" s="102"/>
      <c r="F69" s="103"/>
      <c r="G69" s="103"/>
      <c r="H69" s="103"/>
      <c r="I69" s="103"/>
      <c r="J69" s="103"/>
    </row>
    <row r="70" spans="1:10" x14ac:dyDescent="0.25">
      <c r="D70" s="22">
        <f>B68-D68</f>
        <v>0</v>
      </c>
    </row>
  </sheetData>
  <mergeCells count="4">
    <mergeCell ref="A2:D2"/>
    <mergeCell ref="A4:B4"/>
    <mergeCell ref="C4:D4"/>
    <mergeCell ref="A69:D69"/>
  </mergeCells>
  <phoneticPr fontId="3" type="noConversion"/>
  <pageMargins left="0.75138888888888899" right="0.75138888888888899" top="1" bottom="1" header="0.5" footer="0.5"/>
  <pageSetup paperSize="9" scale="64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0B9AA-5096-4A6C-A834-2B589303C93E}">
  <dimension ref="A1:T23"/>
  <sheetViews>
    <sheetView showGridLines="0" showZeros="0" zoomScale="85" zoomScaleNormal="85" zoomScalePageLayoutView="60" workbookViewId="0">
      <pane activePane="bottomRight" state="frozen"/>
      <selection activeCell="I38" sqref="I38"/>
    </sheetView>
  </sheetViews>
  <sheetFormatPr defaultColWidth="7.33203125" defaultRowHeight="14" x14ac:dyDescent="0.3"/>
  <cols>
    <col min="1" max="1" width="44.58203125" style="10" customWidth="1"/>
    <col min="2" max="2" width="15.9140625" style="10" customWidth="1"/>
    <col min="3" max="3" width="16.5" style="10" customWidth="1"/>
    <col min="4" max="4" width="20.25" style="10" customWidth="1"/>
    <col min="5" max="5" width="21.25" style="10" customWidth="1"/>
    <col min="6" max="6" width="19.75" style="10" customWidth="1"/>
    <col min="7" max="7" width="15.83203125" style="10" customWidth="1"/>
    <col min="8" max="8" width="15.08203125" style="10" customWidth="1"/>
    <col min="9" max="9" width="16.25" style="10" customWidth="1"/>
  </cols>
  <sheetData>
    <row r="1" spans="1:20" s="12" customFormat="1" ht="21" customHeight="1" x14ac:dyDescent="0.25">
      <c r="A1" s="16" t="s">
        <v>377</v>
      </c>
      <c r="B1" s="87"/>
      <c r="C1" s="88"/>
      <c r="D1" s="87"/>
      <c r="E1" s="87"/>
      <c r="F1" s="87"/>
      <c r="G1" s="87"/>
      <c r="H1" s="88"/>
      <c r="I1" s="87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ht="35.5" customHeight="1" x14ac:dyDescent="0.45">
      <c r="A2" s="219" t="s">
        <v>380</v>
      </c>
      <c r="B2" s="220"/>
      <c r="C2" s="220"/>
      <c r="D2" s="221"/>
      <c r="E2" s="220"/>
      <c r="F2" s="220"/>
      <c r="G2" s="220"/>
      <c r="H2" s="220"/>
      <c r="I2" s="220"/>
    </row>
    <row r="3" spans="1:20" ht="20.5" customHeight="1" x14ac:dyDescent="0.3">
      <c r="A3" s="2"/>
      <c r="B3" s="2"/>
      <c r="C3" s="3"/>
      <c r="D3" s="4"/>
      <c r="E3" s="2"/>
      <c r="F3" s="2"/>
      <c r="G3" s="2"/>
      <c r="H3" s="2"/>
      <c r="I3" s="5" t="s">
        <v>186</v>
      </c>
    </row>
    <row r="4" spans="1:20" ht="39.75" customHeight="1" x14ac:dyDescent="0.3">
      <c r="A4" s="6" t="s">
        <v>154</v>
      </c>
      <c r="B4" s="25" t="s">
        <v>155</v>
      </c>
      <c r="C4" s="26" t="s">
        <v>179</v>
      </c>
      <c r="D4" s="26" t="s">
        <v>156</v>
      </c>
      <c r="E4" s="27" t="s">
        <v>157</v>
      </c>
      <c r="F4" s="28" t="s">
        <v>158</v>
      </c>
      <c r="G4" s="28" t="s">
        <v>159</v>
      </c>
      <c r="H4" s="28" t="s">
        <v>160</v>
      </c>
      <c r="I4" s="25" t="s">
        <v>161</v>
      </c>
    </row>
    <row r="5" spans="1:20" ht="27" customHeight="1" x14ac:dyDescent="0.3">
      <c r="A5" s="130" t="s">
        <v>162</v>
      </c>
      <c r="B5" s="176">
        <f>C5+D5+E5+F5+G5+H5+I5</f>
        <v>36505.506171000001</v>
      </c>
      <c r="C5" s="176">
        <v>0</v>
      </c>
      <c r="D5" s="176">
        <v>12354.262398999999</v>
      </c>
      <c r="E5" s="176">
        <v>24151.243772000002</v>
      </c>
      <c r="F5" s="131">
        <v>0</v>
      </c>
      <c r="G5" s="131">
        <v>0</v>
      </c>
      <c r="H5" s="131">
        <v>0</v>
      </c>
      <c r="I5" s="131">
        <v>0</v>
      </c>
    </row>
    <row r="6" spans="1:20" ht="27" customHeight="1" x14ac:dyDescent="0.3">
      <c r="A6" s="23" t="s">
        <v>163</v>
      </c>
      <c r="B6" s="177">
        <f>C6+D6+E6+F6+G6+H6+I6</f>
        <v>15447.798171999999</v>
      </c>
      <c r="C6" s="177">
        <v>0</v>
      </c>
      <c r="D6" s="177">
        <v>2065.0544</v>
      </c>
      <c r="E6" s="177">
        <v>13382.743772</v>
      </c>
      <c r="F6" s="29">
        <v>0</v>
      </c>
      <c r="G6" s="29">
        <v>0</v>
      </c>
      <c r="H6" s="29">
        <v>0</v>
      </c>
      <c r="I6" s="29">
        <v>0</v>
      </c>
      <c r="K6" t="s">
        <v>272</v>
      </c>
    </row>
    <row r="7" spans="1:20" ht="27" customHeight="1" x14ac:dyDescent="0.3">
      <c r="A7" s="23" t="s">
        <v>164</v>
      </c>
      <c r="B7" s="177">
        <f>C7+D7+E7+F7+G7+H7+I7</f>
        <v>19999.302051999999</v>
      </c>
      <c r="C7" s="177">
        <v>0</v>
      </c>
      <c r="D7" s="177">
        <v>9399.3020519999991</v>
      </c>
      <c r="E7" s="177">
        <v>10600</v>
      </c>
      <c r="F7" s="29">
        <v>0</v>
      </c>
      <c r="G7" s="29">
        <v>0</v>
      </c>
      <c r="H7" s="29">
        <v>0</v>
      </c>
      <c r="I7" s="29">
        <v>0</v>
      </c>
    </row>
    <row r="8" spans="1:20" ht="27" customHeight="1" x14ac:dyDescent="0.3">
      <c r="A8" s="24" t="s">
        <v>165</v>
      </c>
      <c r="B8" s="177">
        <f>C8+D8+E8+F8+G8+H8+I8</f>
        <v>238.13</v>
      </c>
      <c r="C8" s="177">
        <v>0</v>
      </c>
      <c r="D8" s="177">
        <v>229.63</v>
      </c>
      <c r="E8" s="177">
        <v>8.5</v>
      </c>
      <c r="F8" s="29">
        <v>0</v>
      </c>
      <c r="G8" s="29">
        <v>0</v>
      </c>
      <c r="H8" s="29">
        <v>0</v>
      </c>
      <c r="I8" s="29">
        <v>0</v>
      </c>
    </row>
    <row r="9" spans="1:20" ht="27" customHeight="1" x14ac:dyDescent="0.3">
      <c r="A9" s="24" t="s">
        <v>166</v>
      </c>
      <c r="B9" s="177">
        <f>C9+D9</f>
        <v>229.77594700000003</v>
      </c>
      <c r="C9" s="177">
        <v>0</v>
      </c>
      <c r="D9" s="177">
        <v>229.77594700000003</v>
      </c>
      <c r="E9" s="177">
        <v>0</v>
      </c>
      <c r="F9" s="29">
        <v>0</v>
      </c>
      <c r="G9" s="29">
        <v>0</v>
      </c>
      <c r="H9" s="29">
        <v>0</v>
      </c>
      <c r="I9" s="29">
        <v>0</v>
      </c>
    </row>
    <row r="10" spans="1:20" ht="27" customHeight="1" x14ac:dyDescent="0.3">
      <c r="A10" s="24" t="s">
        <v>167</v>
      </c>
      <c r="B10" s="177">
        <f>C10+D10+E10+F10+I10</f>
        <v>160.5</v>
      </c>
      <c r="C10" s="177">
        <v>0</v>
      </c>
      <c r="D10" s="177">
        <v>0.5</v>
      </c>
      <c r="E10" s="177">
        <v>160</v>
      </c>
      <c r="F10" s="29">
        <v>0</v>
      </c>
      <c r="G10" s="29">
        <v>0</v>
      </c>
      <c r="H10" s="29">
        <v>0</v>
      </c>
      <c r="I10" s="29">
        <v>0</v>
      </c>
    </row>
    <row r="11" spans="1:20" ht="27" customHeight="1" x14ac:dyDescent="0.3">
      <c r="A11" s="24" t="s">
        <v>168</v>
      </c>
      <c r="B11" s="177">
        <f>C11+D11+E11+F11+G11+H11+I11</f>
        <v>430</v>
      </c>
      <c r="C11" s="177">
        <v>0</v>
      </c>
      <c r="D11" s="177">
        <v>430</v>
      </c>
      <c r="E11" s="177">
        <v>0</v>
      </c>
      <c r="F11" s="29">
        <v>0</v>
      </c>
      <c r="G11" s="29">
        <v>0</v>
      </c>
      <c r="H11" s="29">
        <v>0</v>
      </c>
      <c r="I11" s="29">
        <v>0</v>
      </c>
    </row>
    <row r="12" spans="1:20" ht="27" customHeight="1" x14ac:dyDescent="0.3">
      <c r="A12" s="24" t="s">
        <v>169</v>
      </c>
      <c r="B12" s="177">
        <f>C12</f>
        <v>0</v>
      </c>
      <c r="C12" s="177">
        <v>0</v>
      </c>
      <c r="D12" s="177">
        <v>0</v>
      </c>
      <c r="E12" s="177">
        <v>0</v>
      </c>
      <c r="F12" s="29">
        <v>0</v>
      </c>
      <c r="G12" s="29">
        <v>0</v>
      </c>
      <c r="H12" s="29">
        <v>0</v>
      </c>
      <c r="I12" s="29">
        <v>0</v>
      </c>
    </row>
    <row r="13" spans="1:20" ht="27" customHeight="1" x14ac:dyDescent="0.3">
      <c r="A13" s="24" t="s">
        <v>170</v>
      </c>
      <c r="B13" s="177">
        <f>C13</f>
        <v>0</v>
      </c>
      <c r="C13" s="177">
        <v>0</v>
      </c>
      <c r="D13" s="177">
        <v>0</v>
      </c>
      <c r="E13" s="177">
        <v>0</v>
      </c>
      <c r="F13" s="29">
        <v>0</v>
      </c>
      <c r="G13" s="29">
        <v>0</v>
      </c>
      <c r="H13" s="29">
        <v>0</v>
      </c>
      <c r="I13" s="29">
        <v>0</v>
      </c>
    </row>
    <row r="14" spans="1:20" ht="27" customHeight="1" x14ac:dyDescent="0.3">
      <c r="A14" s="132" t="s">
        <v>171</v>
      </c>
      <c r="B14" s="176">
        <f>C14+D14+E14+F14+G14+H14+I14</f>
        <v>33148.442884000004</v>
      </c>
      <c r="C14" s="176">
        <v>0</v>
      </c>
      <c r="D14" s="176">
        <v>10428.475852</v>
      </c>
      <c r="E14" s="176">
        <v>22719.967032</v>
      </c>
      <c r="F14" s="131">
        <v>0</v>
      </c>
      <c r="G14" s="131">
        <v>0</v>
      </c>
      <c r="H14" s="131">
        <v>0</v>
      </c>
      <c r="I14" s="131">
        <v>0</v>
      </c>
    </row>
    <row r="15" spans="1:20" ht="27" customHeight="1" x14ac:dyDescent="0.3">
      <c r="A15" s="23" t="s">
        <v>172</v>
      </c>
      <c r="B15" s="177">
        <f>C15+D15+E15+F15+G15+H15+I15</f>
        <v>33026.842883999998</v>
      </c>
      <c r="C15" s="177">
        <v>0</v>
      </c>
      <c r="D15" s="177">
        <v>10426.875851999999</v>
      </c>
      <c r="E15" s="177">
        <v>22599.967032</v>
      </c>
      <c r="F15" s="29">
        <v>0</v>
      </c>
      <c r="G15" s="29">
        <v>0</v>
      </c>
      <c r="H15" s="29">
        <v>0</v>
      </c>
      <c r="I15" s="29">
        <v>0</v>
      </c>
    </row>
    <row r="16" spans="1:20" ht="27" customHeight="1" x14ac:dyDescent="0.3">
      <c r="A16" s="23" t="s">
        <v>173</v>
      </c>
      <c r="B16" s="177">
        <f>C16+D16+E16+F16+I16</f>
        <v>121.6</v>
      </c>
      <c r="C16" s="177">
        <v>0</v>
      </c>
      <c r="D16" s="177">
        <v>1.6</v>
      </c>
      <c r="E16" s="177">
        <v>120</v>
      </c>
      <c r="F16" s="29">
        <v>0</v>
      </c>
      <c r="G16" s="29">
        <v>0</v>
      </c>
      <c r="H16" s="29">
        <v>0</v>
      </c>
      <c r="I16" s="29">
        <v>0</v>
      </c>
    </row>
    <row r="17" spans="1:10" ht="27" customHeight="1" x14ac:dyDescent="0.3">
      <c r="A17" s="24" t="s">
        <v>174</v>
      </c>
      <c r="B17" s="177">
        <f>C17+D17+E17+F17+G17+H17+I17</f>
        <v>0</v>
      </c>
      <c r="C17" s="177">
        <v>0</v>
      </c>
      <c r="D17" s="177">
        <v>0</v>
      </c>
      <c r="E17" s="177">
        <v>0</v>
      </c>
      <c r="F17" s="29">
        <v>0</v>
      </c>
      <c r="G17" s="29">
        <v>0</v>
      </c>
      <c r="H17" s="29">
        <v>0</v>
      </c>
      <c r="I17" s="29">
        <v>0</v>
      </c>
    </row>
    <row r="18" spans="1:10" ht="27" customHeight="1" x14ac:dyDescent="0.3">
      <c r="A18" s="24" t="s">
        <v>175</v>
      </c>
      <c r="B18" s="177">
        <f>C18</f>
        <v>0</v>
      </c>
      <c r="C18" s="177">
        <v>0</v>
      </c>
      <c r="D18" s="177">
        <v>0</v>
      </c>
      <c r="E18" s="177">
        <v>0</v>
      </c>
      <c r="F18" s="29">
        <v>0</v>
      </c>
      <c r="G18" s="29">
        <v>0</v>
      </c>
      <c r="H18" s="29">
        <v>0</v>
      </c>
      <c r="I18" s="29">
        <v>0</v>
      </c>
    </row>
    <row r="19" spans="1:10" ht="27" customHeight="1" x14ac:dyDescent="0.3">
      <c r="A19" s="24" t="s">
        <v>176</v>
      </c>
      <c r="B19" s="177">
        <f>C19</f>
        <v>0</v>
      </c>
      <c r="C19" s="177">
        <v>0</v>
      </c>
      <c r="D19" s="177">
        <v>0</v>
      </c>
      <c r="E19" s="177">
        <v>0</v>
      </c>
      <c r="F19" s="29">
        <v>0</v>
      </c>
      <c r="G19" s="29">
        <v>0</v>
      </c>
      <c r="H19" s="29">
        <v>0</v>
      </c>
      <c r="I19" s="29">
        <v>0</v>
      </c>
    </row>
    <row r="20" spans="1:10" ht="27" customHeight="1" x14ac:dyDescent="0.3">
      <c r="A20" s="149" t="s">
        <v>177</v>
      </c>
      <c r="B20" s="178">
        <f>C20+D20+E20+F20+G20+H20+I20</f>
        <v>3357.0632869999999</v>
      </c>
      <c r="C20" s="178">
        <v>0</v>
      </c>
      <c r="D20" s="178">
        <v>1925.7865469999999</v>
      </c>
      <c r="E20" s="178">
        <v>1431.27674</v>
      </c>
      <c r="F20" s="148">
        <v>0</v>
      </c>
      <c r="G20" s="148">
        <v>0</v>
      </c>
      <c r="H20" s="148">
        <v>0</v>
      </c>
      <c r="I20" s="148">
        <v>0</v>
      </c>
    </row>
    <row r="21" spans="1:10" ht="27" customHeight="1" x14ac:dyDescent="0.3">
      <c r="A21" s="150" t="s">
        <v>178</v>
      </c>
      <c r="B21" s="179">
        <f>C21+D21+E21+F21+G21+H21+I21</f>
        <v>25147.267148999999</v>
      </c>
      <c r="C21" s="179">
        <v>0</v>
      </c>
      <c r="D21" s="179">
        <v>22074.794983</v>
      </c>
      <c r="E21" s="179">
        <v>3072.472166</v>
      </c>
      <c r="F21" s="151">
        <v>0</v>
      </c>
      <c r="G21" s="151">
        <v>0</v>
      </c>
      <c r="H21" s="151">
        <v>0</v>
      </c>
      <c r="I21" s="151">
        <v>0</v>
      </c>
    </row>
    <row r="22" spans="1:10" s="16" customFormat="1" ht="21" customHeight="1" x14ac:dyDescent="0.3">
      <c r="A22" s="195" t="s">
        <v>389</v>
      </c>
      <c r="B22" s="195"/>
      <c r="C22" s="195"/>
      <c r="D22" s="195"/>
      <c r="E22" s="195"/>
      <c r="F22" s="195"/>
      <c r="G22" s="195"/>
      <c r="H22" s="195"/>
      <c r="I22" s="195"/>
      <c r="J22" s="103"/>
    </row>
    <row r="23" spans="1:10" ht="27" customHeight="1" x14ac:dyDescent="0.3">
      <c r="A23" s="1"/>
      <c r="B23" s="7"/>
      <c r="C23" s="7"/>
      <c r="D23" s="8"/>
      <c r="E23" s="7"/>
      <c r="F23" s="7"/>
      <c r="G23" s="7"/>
      <c r="H23" s="7"/>
      <c r="I23" s="9"/>
    </row>
  </sheetData>
  <mergeCells count="2">
    <mergeCell ref="A2:I2"/>
    <mergeCell ref="A22:I22"/>
  </mergeCells>
  <phoneticPr fontId="3" type="noConversion"/>
  <printOptions horizontalCentered="1"/>
  <pageMargins left="0.39370078740157499" right="0.39370078740157499" top="0.78740157480314998" bottom="0.78740157480314998" header="0.51180999999999999" footer="0.51180999999999999"/>
  <pageSetup paperSize="9" scale="70" pageOrder="overThenDown" orientation="landscape" errors="blank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tabSelected="1" topLeftCell="B1" zoomScale="70" zoomScaleNormal="70" workbookViewId="0">
      <selection activeCell="V29" sqref="V29"/>
    </sheetView>
  </sheetViews>
  <sheetFormatPr defaultRowHeight="14" x14ac:dyDescent="0.3"/>
  <cols>
    <col min="1" max="1" width="16.33203125" hidden="1" customWidth="1"/>
    <col min="2" max="2" width="50.25" customWidth="1"/>
    <col min="3" max="3" width="11.5" customWidth="1"/>
    <col min="4" max="4" width="14.1640625" hidden="1" customWidth="1"/>
    <col min="5" max="5" width="40.58203125" customWidth="1"/>
    <col min="6" max="6" width="6.75" customWidth="1"/>
    <col min="7" max="7" width="6.6640625" customWidth="1"/>
    <col min="8" max="8" width="7.1640625" customWidth="1"/>
    <col min="9" max="9" width="6.4140625" customWidth="1"/>
  </cols>
  <sheetData>
    <row r="1" spans="1:9" ht="22" customHeight="1" x14ac:dyDescent="0.3">
      <c r="A1" s="134"/>
      <c r="B1" s="133" t="s">
        <v>378</v>
      </c>
      <c r="C1" s="134"/>
      <c r="D1" s="134"/>
      <c r="E1" s="134"/>
      <c r="F1" s="134"/>
      <c r="G1" s="134"/>
      <c r="H1" s="134"/>
      <c r="I1" s="134"/>
    </row>
    <row r="2" spans="1:9" ht="31.5" customHeight="1" x14ac:dyDescent="0.3">
      <c r="A2" s="223" t="s">
        <v>270</v>
      </c>
      <c r="B2" s="223"/>
      <c r="C2" s="223"/>
      <c r="D2" s="223"/>
      <c r="E2" s="223"/>
      <c r="F2" s="223"/>
      <c r="G2" s="223"/>
      <c r="H2" s="223"/>
      <c r="I2" s="223"/>
    </row>
    <row r="3" spans="1:9" ht="11" customHeight="1" x14ac:dyDescent="0.3">
      <c r="A3" s="223"/>
      <c r="B3" s="223"/>
      <c r="C3" s="223"/>
      <c r="D3" s="223"/>
      <c r="E3" s="223"/>
      <c r="F3" s="223"/>
      <c r="G3" s="223"/>
      <c r="H3" s="223"/>
      <c r="I3" s="223"/>
    </row>
    <row r="4" spans="1:9" ht="18.5" customHeight="1" x14ac:dyDescent="0.3">
      <c r="A4" s="227"/>
      <c r="B4" s="227"/>
      <c r="C4" s="227"/>
      <c r="D4" s="224" t="s">
        <v>186</v>
      </c>
      <c r="E4" s="224"/>
      <c r="F4" s="224"/>
      <c r="G4" s="224"/>
      <c r="H4" s="224"/>
      <c r="I4" s="224"/>
    </row>
    <row r="5" spans="1:9" ht="18.5" customHeight="1" x14ac:dyDescent="0.3">
      <c r="A5" s="135"/>
      <c r="B5" s="228" t="s">
        <v>193</v>
      </c>
      <c r="C5" s="230"/>
      <c r="D5" s="228" t="s">
        <v>194</v>
      </c>
      <c r="E5" s="229"/>
      <c r="F5" s="229"/>
      <c r="G5" s="229"/>
      <c r="H5" s="229"/>
      <c r="I5" s="230"/>
    </row>
    <row r="6" spans="1:9" ht="18" customHeight="1" x14ac:dyDescent="0.3">
      <c r="A6" s="226" t="s">
        <v>180</v>
      </c>
      <c r="B6" s="225" t="s">
        <v>196</v>
      </c>
      <c r="C6" s="225" t="s">
        <v>195</v>
      </c>
      <c r="D6" s="225" t="s">
        <v>192</v>
      </c>
      <c r="E6" s="225" t="s">
        <v>196</v>
      </c>
      <c r="F6" s="225" t="s">
        <v>195</v>
      </c>
      <c r="G6" s="225"/>
      <c r="H6" s="225"/>
      <c r="I6" s="225"/>
    </row>
    <row r="7" spans="1:9" ht="55.5" customHeight="1" x14ac:dyDescent="0.3">
      <c r="A7" s="226"/>
      <c r="B7" s="225"/>
      <c r="C7" s="225"/>
      <c r="D7" s="225"/>
      <c r="E7" s="225"/>
      <c r="F7" s="138" t="s">
        <v>187</v>
      </c>
      <c r="G7" s="138" t="s">
        <v>188</v>
      </c>
      <c r="H7" s="138" t="s">
        <v>189</v>
      </c>
      <c r="I7" s="138" t="s">
        <v>190</v>
      </c>
    </row>
    <row r="8" spans="1:9" ht="17.5" customHeight="1" x14ac:dyDescent="0.3">
      <c r="A8" s="137">
        <v>1030601</v>
      </c>
      <c r="B8" s="137" t="s">
        <v>185</v>
      </c>
      <c r="C8" s="136">
        <f>SUM(C9:C37)</f>
        <v>600</v>
      </c>
      <c r="D8" s="137">
        <v>208</v>
      </c>
      <c r="E8" s="137" t="s">
        <v>197</v>
      </c>
      <c r="F8" s="136"/>
      <c r="G8" s="136"/>
      <c r="H8" s="136"/>
      <c r="I8" s="136"/>
    </row>
    <row r="9" spans="1:9" ht="17.5" customHeight="1" x14ac:dyDescent="0.3">
      <c r="A9" s="137">
        <v>103060104</v>
      </c>
      <c r="B9" s="137" t="s">
        <v>228</v>
      </c>
      <c r="C9" s="136"/>
      <c r="D9" s="137">
        <v>20804</v>
      </c>
      <c r="E9" s="137" t="s">
        <v>199</v>
      </c>
      <c r="F9" s="136"/>
      <c r="G9" s="136"/>
      <c r="H9" s="136"/>
      <c r="I9" s="136"/>
    </row>
    <row r="10" spans="1:9" ht="17.5" customHeight="1" x14ac:dyDescent="0.3">
      <c r="A10" s="137">
        <v>103060105</v>
      </c>
      <c r="B10" s="137" t="s">
        <v>229</v>
      </c>
      <c r="C10" s="136"/>
      <c r="D10" s="137">
        <v>2080451</v>
      </c>
      <c r="E10" s="137" t="s">
        <v>205</v>
      </c>
      <c r="F10" s="136"/>
      <c r="G10" s="136"/>
      <c r="H10" s="136"/>
      <c r="I10" s="136"/>
    </row>
    <row r="11" spans="1:9" ht="17.5" customHeight="1" x14ac:dyDescent="0.3">
      <c r="A11" s="137">
        <v>103060107</v>
      </c>
      <c r="B11" s="137" t="s">
        <v>230</v>
      </c>
      <c r="C11" s="136"/>
      <c r="D11" s="137">
        <v>223</v>
      </c>
      <c r="E11" s="137" t="s">
        <v>198</v>
      </c>
      <c r="F11" s="136">
        <f>F12+F23+F32+F34</f>
        <v>600</v>
      </c>
      <c r="G11" s="136"/>
      <c r="H11" s="136"/>
      <c r="I11" s="136">
        <f t="shared" ref="I11" si="0">I12+I23+I32+I34</f>
        <v>600</v>
      </c>
    </row>
    <row r="12" spans="1:9" ht="17.5" customHeight="1" x14ac:dyDescent="0.3">
      <c r="A12" s="137">
        <v>103060108</v>
      </c>
      <c r="B12" s="137" t="s">
        <v>231</v>
      </c>
      <c r="C12" s="136"/>
      <c r="D12" s="137">
        <v>22301</v>
      </c>
      <c r="E12" s="137" t="s">
        <v>200</v>
      </c>
      <c r="F12" s="136"/>
      <c r="G12" s="136"/>
      <c r="H12" s="136"/>
      <c r="I12" s="136"/>
    </row>
    <row r="13" spans="1:9" ht="17.5" customHeight="1" x14ac:dyDescent="0.3">
      <c r="A13" s="137">
        <v>103060109</v>
      </c>
      <c r="B13" s="137" t="s">
        <v>232</v>
      </c>
      <c r="C13" s="136"/>
      <c r="D13" s="137">
        <v>2230101</v>
      </c>
      <c r="E13" s="137" t="s">
        <v>204</v>
      </c>
      <c r="F13" s="136"/>
      <c r="G13" s="136"/>
      <c r="H13" s="136"/>
      <c r="I13" s="136"/>
    </row>
    <row r="14" spans="1:9" ht="17.5" customHeight="1" x14ac:dyDescent="0.3">
      <c r="A14" s="137">
        <v>103060112</v>
      </c>
      <c r="B14" s="137" t="s">
        <v>233</v>
      </c>
      <c r="C14" s="136"/>
      <c r="D14" s="137">
        <v>2230102</v>
      </c>
      <c r="E14" s="137" t="s">
        <v>206</v>
      </c>
      <c r="F14" s="136"/>
      <c r="G14" s="136"/>
      <c r="H14" s="136"/>
      <c r="I14" s="136"/>
    </row>
    <row r="15" spans="1:9" ht="17.5" customHeight="1" x14ac:dyDescent="0.3">
      <c r="A15" s="137">
        <v>103060113</v>
      </c>
      <c r="B15" s="137" t="s">
        <v>234</v>
      </c>
      <c r="C15" s="136"/>
      <c r="D15" s="137">
        <v>2230103</v>
      </c>
      <c r="E15" s="137" t="s">
        <v>207</v>
      </c>
      <c r="F15" s="136"/>
      <c r="G15" s="136"/>
      <c r="H15" s="136"/>
      <c r="I15" s="136"/>
    </row>
    <row r="16" spans="1:9" ht="17.5" customHeight="1" x14ac:dyDescent="0.3">
      <c r="A16" s="137">
        <v>103060114</v>
      </c>
      <c r="B16" s="137" t="s">
        <v>235</v>
      </c>
      <c r="C16" s="136"/>
      <c r="D16" s="137">
        <v>2230104</v>
      </c>
      <c r="E16" s="137" t="s">
        <v>208</v>
      </c>
      <c r="F16" s="136"/>
      <c r="G16" s="136"/>
      <c r="H16" s="136"/>
      <c r="I16" s="136"/>
    </row>
    <row r="17" spans="1:9" ht="17.5" customHeight="1" x14ac:dyDescent="0.3">
      <c r="A17" s="137">
        <v>103060115</v>
      </c>
      <c r="B17" s="137" t="s">
        <v>236</v>
      </c>
      <c r="C17" s="136"/>
      <c r="D17" s="137">
        <v>2230105</v>
      </c>
      <c r="E17" s="137" t="s">
        <v>209</v>
      </c>
      <c r="F17" s="136"/>
      <c r="G17" s="136"/>
      <c r="H17" s="136"/>
      <c r="I17" s="136"/>
    </row>
    <row r="18" spans="1:9" ht="17.5" customHeight="1" x14ac:dyDescent="0.3">
      <c r="A18" s="137">
        <v>103060116</v>
      </c>
      <c r="B18" s="137" t="s">
        <v>237</v>
      </c>
      <c r="C18" s="136"/>
      <c r="D18" s="137">
        <v>2230106</v>
      </c>
      <c r="E18" s="137" t="s">
        <v>210</v>
      </c>
      <c r="F18" s="136"/>
      <c r="G18" s="136"/>
      <c r="H18" s="136"/>
      <c r="I18" s="136"/>
    </row>
    <row r="19" spans="1:9" ht="17.5" customHeight="1" x14ac:dyDescent="0.3">
      <c r="A19" s="137">
        <v>103060117</v>
      </c>
      <c r="B19" s="137" t="s">
        <v>238</v>
      </c>
      <c r="C19" s="136"/>
      <c r="D19" s="137">
        <v>2230107</v>
      </c>
      <c r="E19" s="137" t="s">
        <v>211</v>
      </c>
      <c r="F19" s="136"/>
      <c r="G19" s="136"/>
      <c r="H19" s="136"/>
      <c r="I19" s="136"/>
    </row>
    <row r="20" spans="1:9" ht="17.5" customHeight="1" x14ac:dyDescent="0.3">
      <c r="A20" s="137">
        <v>103060118</v>
      </c>
      <c r="B20" s="137" t="s">
        <v>239</v>
      </c>
      <c r="C20" s="136">
        <v>300</v>
      </c>
      <c r="D20" s="137">
        <v>2230108</v>
      </c>
      <c r="E20" s="137" t="s">
        <v>212</v>
      </c>
      <c r="F20" s="136"/>
      <c r="G20" s="136"/>
      <c r="H20" s="136"/>
      <c r="I20" s="136"/>
    </row>
    <row r="21" spans="1:9" ht="17.5" customHeight="1" x14ac:dyDescent="0.3">
      <c r="A21" s="137">
        <v>103060119</v>
      </c>
      <c r="B21" s="137" t="s">
        <v>240</v>
      </c>
      <c r="C21" s="136">
        <v>200</v>
      </c>
      <c r="D21" s="137">
        <v>2230109</v>
      </c>
      <c r="E21" s="137" t="s">
        <v>213</v>
      </c>
      <c r="F21" s="136"/>
      <c r="G21" s="136"/>
      <c r="H21" s="136"/>
      <c r="I21" s="136"/>
    </row>
    <row r="22" spans="1:9" ht="17.5" customHeight="1" x14ac:dyDescent="0.3">
      <c r="A22" s="137">
        <v>103060120</v>
      </c>
      <c r="B22" s="137" t="s">
        <v>241</v>
      </c>
      <c r="C22" s="136"/>
      <c r="D22" s="137">
        <v>2230199</v>
      </c>
      <c r="E22" s="137" t="s">
        <v>214</v>
      </c>
      <c r="F22" s="136"/>
      <c r="G22" s="136"/>
      <c r="H22" s="136"/>
      <c r="I22" s="136"/>
    </row>
    <row r="23" spans="1:9" ht="17.5" customHeight="1" x14ac:dyDescent="0.3">
      <c r="A23" s="137">
        <v>103060121</v>
      </c>
      <c r="B23" s="137" t="s">
        <v>242</v>
      </c>
      <c r="C23" s="136"/>
      <c r="D23" s="137">
        <v>22302</v>
      </c>
      <c r="E23" s="137" t="s">
        <v>215</v>
      </c>
      <c r="F23" s="136"/>
      <c r="G23" s="136"/>
      <c r="H23" s="136"/>
      <c r="I23" s="136"/>
    </row>
    <row r="24" spans="1:9" ht="17.5" customHeight="1" x14ac:dyDescent="0.3">
      <c r="A24" s="137">
        <v>103060122</v>
      </c>
      <c r="B24" s="137" t="s">
        <v>243</v>
      </c>
      <c r="C24" s="136"/>
      <c r="D24" s="137">
        <v>2230201</v>
      </c>
      <c r="E24" s="137" t="s">
        <v>216</v>
      </c>
      <c r="F24" s="136"/>
      <c r="G24" s="136"/>
      <c r="H24" s="136"/>
      <c r="I24" s="136"/>
    </row>
    <row r="25" spans="1:9" ht="17.5" customHeight="1" x14ac:dyDescent="0.3">
      <c r="A25" s="137">
        <v>103060123</v>
      </c>
      <c r="B25" s="137" t="s">
        <v>244</v>
      </c>
      <c r="C25" s="136"/>
      <c r="D25" s="137">
        <v>2230202</v>
      </c>
      <c r="E25" s="137" t="s">
        <v>217</v>
      </c>
      <c r="F25" s="136"/>
      <c r="G25" s="136"/>
      <c r="H25" s="136"/>
      <c r="I25" s="136"/>
    </row>
    <row r="26" spans="1:9" ht="17.5" customHeight="1" x14ac:dyDescent="0.3">
      <c r="A26" s="137">
        <v>103060124</v>
      </c>
      <c r="B26" s="137" t="s">
        <v>245</v>
      </c>
      <c r="C26" s="136"/>
      <c r="D26" s="137">
        <v>2230203</v>
      </c>
      <c r="E26" s="137" t="s">
        <v>218</v>
      </c>
      <c r="F26" s="136"/>
      <c r="G26" s="136"/>
      <c r="H26" s="136"/>
      <c r="I26" s="136"/>
    </row>
    <row r="27" spans="1:9" ht="17.5" customHeight="1" x14ac:dyDescent="0.3">
      <c r="A27" s="137">
        <v>103060125</v>
      </c>
      <c r="B27" s="137" t="s">
        <v>246</v>
      </c>
      <c r="C27" s="136">
        <v>100</v>
      </c>
      <c r="D27" s="137">
        <v>2230204</v>
      </c>
      <c r="E27" s="137" t="s">
        <v>219</v>
      </c>
      <c r="F27" s="136"/>
      <c r="G27" s="136"/>
      <c r="H27" s="136"/>
      <c r="I27" s="136"/>
    </row>
    <row r="28" spans="1:9" ht="17.5" customHeight="1" x14ac:dyDescent="0.3">
      <c r="A28" s="137">
        <v>103060126</v>
      </c>
      <c r="B28" s="137" t="s">
        <v>247</v>
      </c>
      <c r="C28" s="136"/>
      <c r="D28" s="137">
        <v>2230205</v>
      </c>
      <c r="E28" s="137" t="s">
        <v>220</v>
      </c>
      <c r="F28" s="136"/>
      <c r="G28" s="136"/>
      <c r="H28" s="136"/>
      <c r="I28" s="136"/>
    </row>
    <row r="29" spans="1:9" ht="17.5" customHeight="1" x14ac:dyDescent="0.3">
      <c r="A29" s="137">
        <v>103060127</v>
      </c>
      <c r="B29" s="137" t="s">
        <v>248</v>
      </c>
      <c r="C29" s="136"/>
      <c r="D29" s="137">
        <v>2230206</v>
      </c>
      <c r="E29" s="137" t="s">
        <v>221</v>
      </c>
      <c r="F29" s="136"/>
      <c r="G29" s="136"/>
      <c r="H29" s="136"/>
      <c r="I29" s="136"/>
    </row>
    <row r="30" spans="1:9" ht="17.5" customHeight="1" x14ac:dyDescent="0.3">
      <c r="A30" s="137">
        <v>103060128</v>
      </c>
      <c r="B30" s="137" t="s">
        <v>249</v>
      </c>
      <c r="C30" s="136"/>
      <c r="D30" s="137">
        <v>2230208</v>
      </c>
      <c r="E30" s="137" t="s">
        <v>222</v>
      </c>
      <c r="F30" s="136"/>
      <c r="G30" s="136"/>
      <c r="H30" s="136"/>
      <c r="I30" s="136"/>
    </row>
    <row r="31" spans="1:9" ht="17.5" customHeight="1" x14ac:dyDescent="0.3">
      <c r="A31" s="137">
        <v>103060129</v>
      </c>
      <c r="B31" s="137" t="s">
        <v>250</v>
      </c>
      <c r="C31" s="136"/>
      <c r="D31" s="137">
        <v>2230299</v>
      </c>
      <c r="E31" s="137" t="s">
        <v>223</v>
      </c>
      <c r="F31" s="136"/>
      <c r="G31" s="136"/>
      <c r="H31" s="136"/>
      <c r="I31" s="136"/>
    </row>
    <row r="32" spans="1:9" ht="17.5" customHeight="1" x14ac:dyDescent="0.3">
      <c r="A32" s="137">
        <v>103060130</v>
      </c>
      <c r="B32" s="137" t="s">
        <v>251</v>
      </c>
      <c r="C32" s="136"/>
      <c r="D32" s="137">
        <v>22303</v>
      </c>
      <c r="E32" s="137" t="s">
        <v>224</v>
      </c>
      <c r="F32" s="136"/>
      <c r="G32" s="136"/>
      <c r="H32" s="136"/>
      <c r="I32" s="136"/>
    </row>
    <row r="33" spans="1:9" ht="17.5" customHeight="1" x14ac:dyDescent="0.3">
      <c r="A33" s="137">
        <v>103060131</v>
      </c>
      <c r="B33" s="137" t="s">
        <v>252</v>
      </c>
      <c r="C33" s="136"/>
      <c r="D33" s="137">
        <v>2230301</v>
      </c>
      <c r="E33" s="137" t="s">
        <v>225</v>
      </c>
      <c r="F33" s="136"/>
      <c r="G33" s="136"/>
      <c r="H33" s="136"/>
      <c r="I33" s="136"/>
    </row>
    <row r="34" spans="1:9" ht="17.5" customHeight="1" x14ac:dyDescent="0.3">
      <c r="A34" s="137">
        <v>103060132</v>
      </c>
      <c r="B34" s="137" t="s">
        <v>253</v>
      </c>
      <c r="C34" s="136"/>
      <c r="D34" s="137">
        <v>22399</v>
      </c>
      <c r="E34" s="137" t="s">
        <v>226</v>
      </c>
      <c r="F34" s="136">
        <f>F35</f>
        <v>600</v>
      </c>
      <c r="G34" s="136"/>
      <c r="H34" s="136"/>
      <c r="I34" s="136">
        <f>I35</f>
        <v>600</v>
      </c>
    </row>
    <row r="35" spans="1:9" ht="17.5" customHeight="1" x14ac:dyDescent="0.3">
      <c r="A35" s="137">
        <v>103060133</v>
      </c>
      <c r="B35" s="137" t="s">
        <v>254</v>
      </c>
      <c r="C35" s="136"/>
      <c r="D35" s="137">
        <v>2239999</v>
      </c>
      <c r="E35" s="137" t="s">
        <v>227</v>
      </c>
      <c r="F35" s="136">
        <v>600</v>
      </c>
      <c r="G35" s="136"/>
      <c r="H35" s="136"/>
      <c r="I35" s="136">
        <v>600</v>
      </c>
    </row>
    <row r="36" spans="1:9" ht="17.5" customHeight="1" x14ac:dyDescent="0.3">
      <c r="A36" s="137">
        <v>103060134</v>
      </c>
      <c r="B36" s="137" t="s">
        <v>255</v>
      </c>
      <c r="C36" s="136"/>
      <c r="D36" s="226"/>
      <c r="E36" s="226"/>
      <c r="F36" s="136"/>
      <c r="G36" s="136"/>
      <c r="H36" s="136"/>
      <c r="I36" s="136"/>
    </row>
    <row r="37" spans="1:9" ht="17.5" customHeight="1" x14ac:dyDescent="0.3">
      <c r="A37" s="137">
        <v>103060198</v>
      </c>
      <c r="B37" s="137" t="s">
        <v>256</v>
      </c>
      <c r="C37" s="136"/>
      <c r="D37" s="134"/>
      <c r="E37" s="139"/>
      <c r="F37" s="139"/>
      <c r="G37" s="139"/>
      <c r="H37" s="139"/>
      <c r="I37" s="139"/>
    </row>
    <row r="38" spans="1:9" ht="17.5" customHeight="1" x14ac:dyDescent="0.3">
      <c r="A38" s="137">
        <v>1030602</v>
      </c>
      <c r="B38" s="137" t="s">
        <v>181</v>
      </c>
      <c r="C38" s="136"/>
      <c r="D38" s="134"/>
      <c r="E38" s="139"/>
      <c r="F38" s="139"/>
      <c r="G38" s="139"/>
      <c r="H38" s="139"/>
      <c r="I38" s="139"/>
    </row>
    <row r="39" spans="1:9" ht="17.5" customHeight="1" x14ac:dyDescent="0.3">
      <c r="A39" s="137">
        <v>103060202</v>
      </c>
      <c r="B39" s="137" t="s">
        <v>257</v>
      </c>
      <c r="C39" s="136"/>
      <c r="D39" s="134"/>
      <c r="E39" s="139"/>
      <c r="F39" s="139"/>
      <c r="G39" s="139"/>
      <c r="H39" s="139"/>
      <c r="I39" s="139"/>
    </row>
    <row r="40" spans="1:9" ht="17.5" customHeight="1" x14ac:dyDescent="0.3">
      <c r="A40" s="140">
        <v>103060203</v>
      </c>
      <c r="B40" s="140" t="s">
        <v>258</v>
      </c>
      <c r="C40" s="141"/>
      <c r="D40" s="134"/>
      <c r="E40" s="139"/>
      <c r="F40" s="139"/>
      <c r="G40" s="139"/>
      <c r="H40" s="139"/>
      <c r="I40" s="139"/>
    </row>
    <row r="41" spans="1:9" ht="17.5" customHeight="1" x14ac:dyDescent="0.3">
      <c r="A41" s="137">
        <v>103060204</v>
      </c>
      <c r="B41" s="137" t="s">
        <v>259</v>
      </c>
      <c r="C41" s="136"/>
      <c r="D41" s="134"/>
      <c r="E41" s="139"/>
      <c r="F41" s="139"/>
      <c r="G41" s="139"/>
      <c r="H41" s="139"/>
      <c r="I41" s="139"/>
    </row>
    <row r="42" spans="1:9" ht="17.5" customHeight="1" x14ac:dyDescent="0.3">
      <c r="A42" s="137">
        <v>103060298</v>
      </c>
      <c r="B42" s="137" t="s">
        <v>260</v>
      </c>
      <c r="C42" s="136"/>
      <c r="D42" s="134"/>
      <c r="E42" s="139"/>
      <c r="F42" s="139"/>
      <c r="G42" s="139"/>
      <c r="H42" s="139"/>
      <c r="I42" s="139"/>
    </row>
    <row r="43" spans="1:9" ht="17.5" customHeight="1" x14ac:dyDescent="0.3">
      <c r="A43" s="137">
        <v>1030603</v>
      </c>
      <c r="B43" s="137" t="s">
        <v>182</v>
      </c>
      <c r="C43" s="136"/>
      <c r="D43" s="134"/>
      <c r="E43" s="139"/>
      <c r="F43" s="139"/>
      <c r="G43" s="139"/>
      <c r="H43" s="139"/>
      <c r="I43" s="139"/>
    </row>
    <row r="44" spans="1:9" ht="17.5" customHeight="1" x14ac:dyDescent="0.3">
      <c r="A44" s="137">
        <v>103060301</v>
      </c>
      <c r="B44" s="137" t="s">
        <v>261</v>
      </c>
      <c r="C44" s="136"/>
      <c r="D44" s="134"/>
      <c r="E44" s="139"/>
      <c r="F44" s="139"/>
      <c r="G44" s="139"/>
      <c r="H44" s="139"/>
      <c r="I44" s="139"/>
    </row>
    <row r="45" spans="1:9" ht="17.5" customHeight="1" x14ac:dyDescent="0.3">
      <c r="A45" s="137">
        <v>103060304</v>
      </c>
      <c r="B45" s="137" t="s">
        <v>262</v>
      </c>
      <c r="C45" s="136"/>
      <c r="D45" s="134"/>
      <c r="E45" s="139"/>
      <c r="F45" s="139"/>
      <c r="G45" s="139"/>
      <c r="H45" s="139"/>
      <c r="I45" s="139"/>
    </row>
    <row r="46" spans="1:9" ht="17.5" customHeight="1" x14ac:dyDescent="0.3">
      <c r="A46" s="137">
        <v>103060305</v>
      </c>
      <c r="B46" s="137" t="s">
        <v>263</v>
      </c>
      <c r="C46" s="136"/>
      <c r="D46" s="134"/>
      <c r="E46" s="139"/>
      <c r="F46" s="139"/>
      <c r="G46" s="139"/>
      <c r="H46" s="139"/>
      <c r="I46" s="139"/>
    </row>
    <row r="47" spans="1:9" ht="17.5" customHeight="1" x14ac:dyDescent="0.3">
      <c r="A47" s="137">
        <v>103060307</v>
      </c>
      <c r="B47" s="137" t="s">
        <v>264</v>
      </c>
      <c r="C47" s="136"/>
      <c r="D47" s="134"/>
      <c r="E47" s="139"/>
      <c r="F47" s="139"/>
      <c r="G47" s="139"/>
      <c r="H47" s="139"/>
      <c r="I47" s="139"/>
    </row>
    <row r="48" spans="1:9" ht="17.5" customHeight="1" x14ac:dyDescent="0.3">
      <c r="A48" s="137">
        <v>103060398</v>
      </c>
      <c r="B48" s="137" t="s">
        <v>265</v>
      </c>
      <c r="C48" s="136"/>
      <c r="D48" s="134"/>
      <c r="E48" s="139"/>
      <c r="F48" s="139"/>
      <c r="G48" s="139"/>
      <c r="H48" s="139"/>
      <c r="I48" s="139"/>
    </row>
    <row r="49" spans="1:10" ht="17.5" customHeight="1" x14ac:dyDescent="0.3">
      <c r="A49" s="137">
        <v>1030604</v>
      </c>
      <c r="B49" s="137" t="s">
        <v>183</v>
      </c>
      <c r="C49" s="136"/>
      <c r="D49" s="134"/>
      <c r="E49" s="139"/>
      <c r="F49" s="139"/>
      <c r="G49" s="139"/>
      <c r="H49" s="139"/>
      <c r="I49" s="139"/>
    </row>
    <row r="50" spans="1:10" ht="17.5" customHeight="1" x14ac:dyDescent="0.3">
      <c r="A50" s="137">
        <v>103060401</v>
      </c>
      <c r="B50" s="137" t="s">
        <v>266</v>
      </c>
      <c r="C50" s="136"/>
      <c r="D50" s="134"/>
      <c r="E50" s="139"/>
      <c r="F50" s="139"/>
      <c r="G50" s="139"/>
      <c r="H50" s="139"/>
      <c r="I50" s="139"/>
    </row>
    <row r="51" spans="1:10" ht="17.5" customHeight="1" x14ac:dyDescent="0.3">
      <c r="A51" s="137">
        <v>103060402</v>
      </c>
      <c r="B51" s="137" t="s">
        <v>267</v>
      </c>
      <c r="C51" s="136"/>
      <c r="D51" s="134"/>
      <c r="E51" s="139"/>
      <c r="F51" s="139"/>
      <c r="G51" s="139"/>
      <c r="H51" s="139"/>
      <c r="I51" s="139"/>
    </row>
    <row r="52" spans="1:10" ht="17.5" customHeight="1" x14ac:dyDescent="0.3">
      <c r="A52" s="137">
        <v>103060498</v>
      </c>
      <c r="B52" s="137" t="s">
        <v>268</v>
      </c>
      <c r="C52" s="136"/>
      <c r="D52" s="134"/>
      <c r="E52" s="139"/>
      <c r="F52" s="139"/>
      <c r="G52" s="139"/>
      <c r="H52" s="139"/>
      <c r="I52" s="139"/>
    </row>
    <row r="53" spans="1:10" ht="17.5" customHeight="1" x14ac:dyDescent="0.3">
      <c r="A53" s="137">
        <v>1030698</v>
      </c>
      <c r="B53" s="137" t="s">
        <v>184</v>
      </c>
      <c r="C53" s="136"/>
      <c r="D53" s="134"/>
      <c r="E53" s="139"/>
      <c r="F53" s="139"/>
      <c r="G53" s="139"/>
      <c r="H53" s="139"/>
      <c r="I53" s="139"/>
    </row>
    <row r="54" spans="1:10" ht="21.5" customHeight="1" x14ac:dyDescent="0.3">
      <c r="A54" s="152"/>
      <c r="B54" s="153" t="s">
        <v>390</v>
      </c>
      <c r="C54" s="138">
        <f>C8+C38+C43+C49+C53</f>
        <v>600</v>
      </c>
      <c r="D54" s="142"/>
      <c r="E54" s="138" t="s">
        <v>191</v>
      </c>
      <c r="F54" s="138">
        <f>F8+F11</f>
        <v>600</v>
      </c>
      <c r="G54" s="138"/>
      <c r="H54" s="138"/>
      <c r="I54" s="138">
        <f t="shared" ref="I54" si="1">I8+I11</f>
        <v>600</v>
      </c>
    </row>
    <row r="55" spans="1:10" s="16" customFormat="1" ht="21" customHeight="1" x14ac:dyDescent="0.3">
      <c r="A55" s="222" t="s">
        <v>340</v>
      </c>
      <c r="B55" s="195"/>
      <c r="C55" s="195"/>
      <c r="D55" s="195"/>
      <c r="E55" s="195"/>
      <c r="F55" s="195"/>
      <c r="G55" s="195"/>
      <c r="H55" s="195"/>
      <c r="I55" s="195"/>
      <c r="J55" s="103"/>
    </row>
  </sheetData>
  <mergeCells count="13">
    <mergeCell ref="A55:I55"/>
    <mergeCell ref="A2:I3"/>
    <mergeCell ref="D4:I4"/>
    <mergeCell ref="F6:I6"/>
    <mergeCell ref="A6:A7"/>
    <mergeCell ref="B6:B7"/>
    <mergeCell ref="C6:C7"/>
    <mergeCell ref="D6:D7"/>
    <mergeCell ref="E6:E7"/>
    <mergeCell ref="A4:C4"/>
    <mergeCell ref="D36:E36"/>
    <mergeCell ref="D5:I5"/>
    <mergeCell ref="B5:C5"/>
  </mergeCells>
  <phoneticPr fontId="3" type="noConversion"/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2023一般公共预算收支执行表ok </vt:lpstr>
      <vt:lpstr>2023政府性基金预算收支执行表ok</vt:lpstr>
      <vt:lpstr>2023年社保基金收支情况表ok</vt:lpstr>
      <vt:lpstr>一般公共预算ok</vt:lpstr>
      <vt:lpstr>政府性基金 (调整科目)ok</vt:lpstr>
      <vt:lpstr>社会保险基金预算ok </vt:lpstr>
      <vt:lpstr>国有资本经营预算ok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wu</dc:creator>
  <cp:lastModifiedBy>can wu</cp:lastModifiedBy>
  <cp:lastPrinted>2024-01-15T07:17:04Z</cp:lastPrinted>
  <dcterms:created xsi:type="dcterms:W3CDTF">2015-06-05T18:19:34Z</dcterms:created>
  <dcterms:modified xsi:type="dcterms:W3CDTF">2024-01-16T06:04:53Z</dcterms:modified>
</cp:coreProperties>
</file>