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1600" windowHeight="9990" tabRatio="823" activeTab="6"/>
  </bookViews>
  <sheets>
    <sheet name="2020一般公共预算收支执行表 " sheetId="33" r:id="rId1"/>
    <sheet name="2020政府性基金预算收支执行表" sheetId="34" r:id="rId2"/>
    <sheet name="2020年社会保险基金预算收支执行表" sheetId="43" r:id="rId3"/>
    <sheet name="2021年一般公共预算收支总表" sheetId="40" r:id="rId4"/>
    <sheet name="2021年政府性基金预算" sheetId="42" r:id="rId5"/>
    <sheet name="2021年社保基金预算" sheetId="41" r:id="rId6"/>
    <sheet name="支出功能分类" sheetId="44" r:id="rId7"/>
    <sheet name="支出经济分类" sheetId="45" r:id="rId8"/>
    <sheet name="三公经费表" sheetId="46" r:id="rId9"/>
  </sheets>
  <definedNames>
    <definedName name="_xlnm._FilterDatabase" localSheetId="6" hidden="1">支出功能分类!$B$1:$B$1279</definedName>
    <definedName name="_xlnm.Print_Titles" localSheetId="4">'2021年政府性基金预算'!$4:$5</definedName>
  </definedNames>
  <calcPr calcId="125725"/>
</workbook>
</file>

<file path=xl/calcChain.xml><?xml version="1.0" encoding="utf-8"?>
<calcChain xmlns="http://schemas.openxmlformats.org/spreadsheetml/2006/main">
  <c r="B1279" i="44"/>
  <c r="C68" i="45"/>
  <c r="C19"/>
  <c r="C59"/>
  <c r="C47"/>
  <c r="C6"/>
  <c r="D17" i="42"/>
  <c r="S26" i="40"/>
  <c r="S8"/>
  <c r="M9"/>
  <c r="M10"/>
  <c r="J10" s="1"/>
  <c r="M11"/>
  <c r="J11" s="1"/>
  <c r="M12"/>
  <c r="J12" s="1"/>
  <c r="M13"/>
  <c r="J13" s="1"/>
  <c r="M14"/>
  <c r="J14" s="1"/>
  <c r="M15"/>
  <c r="J15" s="1"/>
  <c r="M16"/>
  <c r="J16" s="1"/>
  <c r="M17"/>
  <c r="J17" s="1"/>
  <c r="M18"/>
  <c r="J18" s="1"/>
  <c r="M19"/>
  <c r="J19" s="1"/>
  <c r="M20"/>
  <c r="J20" s="1"/>
  <c r="M21"/>
  <c r="J21" s="1"/>
  <c r="M22"/>
  <c r="J22" s="1"/>
  <c r="M23"/>
  <c r="J23" s="1"/>
  <c r="M24"/>
  <c r="J24" s="1"/>
  <c r="M25"/>
  <c r="J25" s="1"/>
  <c r="M26"/>
  <c r="J26" s="1"/>
  <c r="M8"/>
  <c r="J8" s="1"/>
  <c r="S9"/>
  <c r="S10"/>
  <c r="S11"/>
  <c r="S12"/>
  <c r="S13"/>
  <c r="S14"/>
  <c r="S15"/>
  <c r="S16"/>
  <c r="S17"/>
  <c r="S18"/>
  <c r="S19"/>
  <c r="S20"/>
  <c r="S21"/>
  <c r="S22"/>
  <c r="S23"/>
  <c r="S24"/>
  <c r="S25"/>
  <c r="K33"/>
  <c r="L33"/>
  <c r="L38" s="1"/>
  <c r="N33"/>
  <c r="N38" s="1"/>
  <c r="O33"/>
  <c r="O38" s="1"/>
  <c r="P33"/>
  <c r="Q33"/>
  <c r="R33"/>
  <c r="R38" s="1"/>
  <c r="B5" i="33"/>
  <c r="C5"/>
  <c r="I5"/>
  <c r="J5" s="1"/>
  <c r="D6"/>
  <c r="E6" s="1"/>
  <c r="I6"/>
  <c r="J6" s="1"/>
  <c r="I7"/>
  <c r="J7" s="1"/>
  <c r="D8"/>
  <c r="E8" s="1"/>
  <c r="I8"/>
  <c r="J8" s="1"/>
  <c r="D9"/>
  <c r="E9" s="1"/>
  <c r="I9"/>
  <c r="J9" s="1"/>
  <c r="D10"/>
  <c r="E10" s="1"/>
  <c r="I10"/>
  <c r="J10" s="1"/>
  <c r="D11"/>
  <c r="E11" s="1"/>
  <c r="I11"/>
  <c r="J11" s="1"/>
  <c r="D12"/>
  <c r="E12" s="1"/>
  <c r="I12"/>
  <c r="J12" s="1"/>
  <c r="D13"/>
  <c r="E13" s="1"/>
  <c r="I13"/>
  <c r="J13" s="1"/>
  <c r="D14"/>
  <c r="E14" s="1"/>
  <c r="I14"/>
  <c r="J14" s="1"/>
  <c r="D15"/>
  <c r="E15" s="1"/>
  <c r="I15"/>
  <c r="J15" s="1"/>
  <c r="D16"/>
  <c r="E16" s="1"/>
  <c r="I16"/>
  <c r="J16" s="1"/>
  <c r="D17"/>
  <c r="E17" s="1"/>
  <c r="I17"/>
  <c r="J17" s="1"/>
  <c r="D18"/>
  <c r="E18" s="1"/>
  <c r="I18"/>
  <c r="J18" s="1"/>
  <c r="D19"/>
  <c r="E19" s="1"/>
  <c r="I19"/>
  <c r="D20"/>
  <c r="E20" s="1"/>
  <c r="I20"/>
  <c r="J20" s="1"/>
  <c r="B21"/>
  <c r="C21"/>
  <c r="I21"/>
  <c r="J21" s="1"/>
  <c r="D22"/>
  <c r="E22" s="1"/>
  <c r="I22"/>
  <c r="J22" s="1"/>
  <c r="D23"/>
  <c r="E23" s="1"/>
  <c r="I23"/>
  <c r="J23" s="1"/>
  <c r="D24"/>
  <c r="E24" s="1"/>
  <c r="I24"/>
  <c r="J24" s="1"/>
  <c r="D25"/>
  <c r="E25" s="1"/>
  <c r="I25"/>
  <c r="J25" s="1"/>
  <c r="D26"/>
  <c r="E26" s="1"/>
  <c r="I26"/>
  <c r="J26" s="1"/>
  <c r="D27"/>
  <c r="E27" s="1"/>
  <c r="D28"/>
  <c r="E28" s="1"/>
  <c r="B30"/>
  <c r="C30"/>
  <c r="D31"/>
  <c r="D30" s="1"/>
  <c r="D33"/>
  <c r="E33" s="1"/>
  <c r="D34"/>
  <c r="B35"/>
  <c r="C35"/>
  <c r="D36"/>
  <c r="D35" s="1"/>
  <c r="D37"/>
  <c r="E37" s="1"/>
  <c r="B38"/>
  <c r="C38"/>
  <c r="D39"/>
  <c r="D41"/>
  <c r="E41" s="1"/>
  <c r="D42"/>
  <c r="E42" s="1"/>
  <c r="D43"/>
  <c r="G45"/>
  <c r="H45"/>
  <c r="I5" i="34"/>
  <c r="I6"/>
  <c r="J6" s="1"/>
  <c r="I8"/>
  <c r="J8" s="1"/>
  <c r="I9"/>
  <c r="J9" s="1"/>
  <c r="D12"/>
  <c r="D13"/>
  <c r="E13" s="1"/>
  <c r="I13"/>
  <c r="J13" s="1"/>
  <c r="D14"/>
  <c r="E14" s="1"/>
  <c r="I14"/>
  <c r="J14" s="1"/>
  <c r="I15"/>
  <c r="J15" s="1"/>
  <c r="D16"/>
  <c r="E16" s="1"/>
  <c r="I16"/>
  <c r="D21"/>
  <c r="E21" s="1"/>
  <c r="B24"/>
  <c r="C24"/>
  <c r="G24"/>
  <c r="H24"/>
  <c r="B5" i="43"/>
  <c r="D5"/>
  <c r="E5"/>
  <c r="F5"/>
  <c r="G5"/>
  <c r="H5"/>
  <c r="I5"/>
  <c r="B6"/>
  <c r="D6"/>
  <c r="E6"/>
  <c r="F6"/>
  <c r="G6"/>
  <c r="H6"/>
  <c r="I6"/>
  <c r="B7"/>
  <c r="D7"/>
  <c r="E7"/>
  <c r="F7"/>
  <c r="G7"/>
  <c r="H7"/>
  <c r="I7"/>
  <c r="B8"/>
  <c r="D8"/>
  <c r="E8"/>
  <c r="F8"/>
  <c r="G8"/>
  <c r="H8"/>
  <c r="I8"/>
  <c r="B9"/>
  <c r="D9"/>
  <c r="E9"/>
  <c r="F9"/>
  <c r="G9"/>
  <c r="H9"/>
  <c r="I9"/>
  <c r="B10"/>
  <c r="D10"/>
  <c r="E10"/>
  <c r="F10"/>
  <c r="G10"/>
  <c r="H10"/>
  <c r="I10"/>
  <c r="B11"/>
  <c r="D11"/>
  <c r="E11"/>
  <c r="F11"/>
  <c r="G11"/>
  <c r="H11"/>
  <c r="I11"/>
  <c r="B12"/>
  <c r="D12"/>
  <c r="E12"/>
  <c r="F12"/>
  <c r="G12"/>
  <c r="H12"/>
  <c r="I12"/>
  <c r="B13"/>
  <c r="D13"/>
  <c r="E13"/>
  <c r="F13"/>
  <c r="G13"/>
  <c r="H13"/>
  <c r="I13"/>
  <c r="B14"/>
  <c r="D14"/>
  <c r="E14"/>
  <c r="F14"/>
  <c r="G14"/>
  <c r="H14"/>
  <c r="I14"/>
  <c r="B15"/>
  <c r="D15"/>
  <c r="E15"/>
  <c r="F15"/>
  <c r="G15"/>
  <c r="H15"/>
  <c r="I15"/>
  <c r="B16"/>
  <c r="D16"/>
  <c r="E16"/>
  <c r="F16"/>
  <c r="G16"/>
  <c r="H16"/>
  <c r="I16"/>
  <c r="B17"/>
  <c r="D17"/>
  <c r="E17"/>
  <c r="F17"/>
  <c r="G17"/>
  <c r="H17"/>
  <c r="I17"/>
  <c r="B18"/>
  <c r="D18"/>
  <c r="E18"/>
  <c r="F18"/>
  <c r="G18"/>
  <c r="H18"/>
  <c r="I18"/>
  <c r="B19"/>
  <c r="D19"/>
  <c r="E19"/>
  <c r="F19"/>
  <c r="G19"/>
  <c r="H19"/>
  <c r="I19"/>
  <c r="B20"/>
  <c r="D20"/>
  <c r="E20"/>
  <c r="F20"/>
  <c r="G20"/>
  <c r="H20"/>
  <c r="I20"/>
  <c r="B21"/>
  <c r="D21"/>
  <c r="E21"/>
  <c r="F21"/>
  <c r="G21"/>
  <c r="H21"/>
  <c r="I21"/>
  <c r="B22"/>
  <c r="D22"/>
  <c r="E22"/>
  <c r="F22"/>
  <c r="G22"/>
  <c r="H22"/>
  <c r="I22"/>
  <c r="B23"/>
  <c r="D23"/>
  <c r="E23"/>
  <c r="F23"/>
  <c r="G23"/>
  <c r="H23"/>
  <c r="I23"/>
  <c r="B24"/>
  <c r="D24"/>
  <c r="E24"/>
  <c r="F24"/>
  <c r="G24"/>
  <c r="H24"/>
  <c r="I24"/>
  <c r="B25"/>
  <c r="D25"/>
  <c r="E25"/>
  <c r="F25"/>
  <c r="G25"/>
  <c r="H25"/>
  <c r="I25"/>
  <c r="B26"/>
  <c r="D26"/>
  <c r="E26"/>
  <c r="F26"/>
  <c r="G26"/>
  <c r="H26"/>
  <c r="I26"/>
  <c r="B27"/>
  <c r="C27"/>
  <c r="D27"/>
  <c r="E27"/>
  <c r="F27"/>
  <c r="G27"/>
  <c r="H27"/>
  <c r="I27"/>
  <c r="B28"/>
  <c r="C28"/>
  <c r="D28"/>
  <c r="E28"/>
  <c r="F28"/>
  <c r="G28"/>
  <c r="H28"/>
  <c r="I28"/>
  <c r="G8" i="40"/>
  <c r="F10" s="1"/>
  <c r="B10" s="1"/>
  <c r="C10" s="1"/>
  <c r="F12"/>
  <c r="B12" s="1"/>
  <c r="C12" s="1"/>
  <c r="F15"/>
  <c r="B15" s="1"/>
  <c r="C15" s="1"/>
  <c r="F20"/>
  <c r="B20" s="1"/>
  <c r="C20" s="1"/>
  <c r="F23"/>
  <c r="B23" s="1"/>
  <c r="C23" s="1"/>
  <c r="F24"/>
  <c r="B24" s="1"/>
  <c r="C24" s="1"/>
  <c r="G25"/>
  <c r="F30" s="1"/>
  <c r="B30" s="1"/>
  <c r="C30" s="1"/>
  <c r="F28"/>
  <c r="B28" s="1"/>
  <c r="C28" s="1"/>
  <c r="F31"/>
  <c r="B31" s="1"/>
  <c r="C31" s="1"/>
  <c r="B33"/>
  <c r="D33"/>
  <c r="E33"/>
  <c r="S34"/>
  <c r="K38"/>
  <c r="P38"/>
  <c r="Q38"/>
  <c r="D6" i="42"/>
  <c r="D10"/>
  <c r="D14"/>
  <c r="D28"/>
  <c r="D34"/>
  <c r="D45"/>
  <c r="D47"/>
  <c r="B57"/>
  <c r="B59"/>
  <c r="B58" s="1"/>
  <c r="D59"/>
  <c r="D58" s="1"/>
  <c r="C5" i="41"/>
  <c r="D5"/>
  <c r="D20" s="1"/>
  <c r="E5"/>
  <c r="F5"/>
  <c r="G5"/>
  <c r="H5"/>
  <c r="H20" s="1"/>
  <c r="I5"/>
  <c r="B7"/>
  <c r="B8"/>
  <c r="B9"/>
  <c r="B10"/>
  <c r="B11"/>
  <c r="C12"/>
  <c r="C20" s="1"/>
  <c r="D12"/>
  <c r="E12"/>
  <c r="F12"/>
  <c r="F20" s="1"/>
  <c r="G12"/>
  <c r="G20" s="1"/>
  <c r="H12"/>
  <c r="I12"/>
  <c r="B13"/>
  <c r="B14"/>
  <c r="B15"/>
  <c r="B16"/>
  <c r="B17"/>
  <c r="B18"/>
  <c r="B19"/>
  <c r="C21"/>
  <c r="F21"/>
  <c r="G21"/>
  <c r="H21"/>
  <c r="C5" i="45" l="1"/>
  <c r="I23" i="40"/>
  <c r="I19"/>
  <c r="I15"/>
  <c r="F16"/>
  <c r="B16" s="1"/>
  <c r="C16" s="1"/>
  <c r="I11"/>
  <c r="D21" i="33"/>
  <c r="E21" s="1"/>
  <c r="I24" i="40"/>
  <c r="I20"/>
  <c r="I16"/>
  <c r="B68" i="42"/>
  <c r="D57"/>
  <c r="D68" s="1"/>
  <c r="E35" i="33"/>
  <c r="B44"/>
  <c r="I20" i="41"/>
  <c r="E20"/>
  <c r="B29" i="33"/>
  <c r="I12" i="40"/>
  <c r="F19"/>
  <c r="B19" s="1"/>
  <c r="C19" s="1"/>
  <c r="F9"/>
  <c r="C44" i="33"/>
  <c r="D24" i="34"/>
  <c r="E24" s="1"/>
  <c r="S33" i="40"/>
  <c r="S38" s="1"/>
  <c r="F26"/>
  <c r="B26" s="1"/>
  <c r="C26" s="1"/>
  <c r="G33"/>
  <c r="F32"/>
  <c r="B32" s="1"/>
  <c r="C32" s="1"/>
  <c r="F29"/>
  <c r="B29" s="1"/>
  <c r="C29" s="1"/>
  <c r="F27"/>
  <c r="B27" s="1"/>
  <c r="C27" s="1"/>
  <c r="I24" i="34"/>
  <c r="J24" s="1"/>
  <c r="C29" i="33"/>
  <c r="I25" i="40"/>
  <c r="I21"/>
  <c r="I17"/>
  <c r="I13"/>
  <c r="M33"/>
  <c r="M38" s="1"/>
  <c r="B12" i="41"/>
  <c r="B20" s="1"/>
  <c r="D38" i="33"/>
  <c r="E38" s="1"/>
  <c r="I45"/>
  <c r="J45" s="1"/>
  <c r="I26" i="40"/>
  <c r="I22"/>
  <c r="I18"/>
  <c r="I14"/>
  <c r="I10"/>
  <c r="I8"/>
  <c r="E30" i="33"/>
  <c r="F11" i="40"/>
  <c r="B11" s="1"/>
  <c r="E12" i="34"/>
  <c r="J5"/>
  <c r="E31" i="33"/>
  <c r="D5"/>
  <c r="J9" i="40"/>
  <c r="I9" s="1"/>
  <c r="F22"/>
  <c r="B22" s="1"/>
  <c r="C22" s="1"/>
  <c r="F18"/>
  <c r="B18" s="1"/>
  <c r="C18" s="1"/>
  <c r="F14"/>
  <c r="B14" s="1"/>
  <c r="C14" s="1"/>
  <c r="B9"/>
  <c r="C9" s="1"/>
  <c r="E39" i="33"/>
  <c r="E36"/>
  <c r="F21" i="40"/>
  <c r="B21" s="1"/>
  <c r="C21" s="1"/>
  <c r="F17"/>
  <c r="B17" s="1"/>
  <c r="C17" s="1"/>
  <c r="F13"/>
  <c r="B13" s="1"/>
  <c r="C13" s="1"/>
  <c r="C45" i="33" l="1"/>
  <c r="B45"/>
  <c r="I33" i="40"/>
  <c r="I38" s="1"/>
  <c r="F25"/>
  <c r="D44" i="33"/>
  <c r="E44" s="1"/>
  <c r="J33" i="40"/>
  <c r="J38" s="1"/>
  <c r="E5" i="33"/>
  <c r="D29"/>
  <c r="F8" i="40"/>
  <c r="C8"/>
  <c r="C33" s="1"/>
  <c r="C35" s="1"/>
  <c r="C38" s="1"/>
  <c r="E29" i="33" l="1"/>
  <c r="D45"/>
  <c r="E45" s="1"/>
  <c r="C78" i="45"/>
</calcChain>
</file>

<file path=xl/comments1.xml><?xml version="1.0" encoding="utf-8"?>
<comments xmlns="http://schemas.openxmlformats.org/spreadsheetml/2006/main">
  <authors>
    <author>叶子</author>
  </authors>
  <commentList>
    <comment ref="C4" authorId="0">
      <text>
        <r>
          <rPr>
            <b/>
            <sz val="9"/>
            <color indexed="81"/>
            <rFont val="宋体"/>
            <family val="3"/>
            <charset val="134"/>
          </rPr>
          <t>叶子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2021</t>
        </r>
        <r>
          <rPr>
            <sz val="9"/>
            <color indexed="81"/>
            <rFont val="宋体"/>
            <family val="3"/>
            <charset val="134"/>
          </rPr>
          <t>年预算数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宋体"/>
            <family val="3"/>
            <charset val="134"/>
          </rPr>
          <t>功能科目总数和政府预算表相同，具体明细按吴永决算报表导的。因为有的科目改了或者不存在，不能按照</t>
        </r>
        <r>
          <rPr>
            <sz val="9"/>
            <color indexed="81"/>
            <rFont val="Tahoma"/>
            <family val="2"/>
          </rPr>
          <t>2020</t>
        </r>
        <r>
          <rPr>
            <sz val="9"/>
            <color indexed="81"/>
            <rFont val="宋体"/>
            <family val="3"/>
            <charset val="134"/>
          </rPr>
          <t>年预算数导</t>
        </r>
      </text>
    </comment>
  </commentList>
</comments>
</file>

<file path=xl/sharedStrings.xml><?xml version="1.0" encoding="utf-8"?>
<sst xmlns="http://schemas.openxmlformats.org/spreadsheetml/2006/main" count="1748" uniqueCount="1378">
  <si>
    <t>附表一</t>
  </si>
  <si>
    <t>湖口县二0二0年一般公共预算收支执行情况表</t>
  </si>
  <si>
    <t xml:space="preserve">单位：万元    </t>
  </si>
  <si>
    <t>收入项目</t>
  </si>
  <si>
    <t>完成数</t>
  </si>
  <si>
    <t>上年同期数</t>
  </si>
  <si>
    <t>增减额</t>
  </si>
  <si>
    <t>增减%</t>
  </si>
  <si>
    <t>支出项目</t>
  </si>
  <si>
    <t>一、税收收入</t>
  </si>
  <si>
    <t>一般公共服务</t>
  </si>
  <si>
    <t xml:space="preserve">      增值税</t>
  </si>
  <si>
    <t>国防</t>
  </si>
  <si>
    <t xml:space="preserve">      营业税</t>
  </si>
  <si>
    <t>公共安全</t>
  </si>
  <si>
    <t xml:space="preserve">      企业所得税</t>
  </si>
  <si>
    <t>教育</t>
  </si>
  <si>
    <t xml:space="preserve">      个人所得税</t>
  </si>
  <si>
    <t>科学技术</t>
  </si>
  <si>
    <t xml:space="preserve">      资源税</t>
  </si>
  <si>
    <t>文化体育与传媒</t>
  </si>
  <si>
    <t xml:space="preserve">      城市维护建设税</t>
  </si>
  <si>
    <t>社会保障和就业</t>
  </si>
  <si>
    <t xml:space="preserve">      房产税</t>
  </si>
  <si>
    <t>卫生健康</t>
  </si>
  <si>
    <t xml:space="preserve">      印花税</t>
  </si>
  <si>
    <t>节能环保</t>
  </si>
  <si>
    <t xml:space="preserve">      城镇土地使用税</t>
  </si>
  <si>
    <t>城乡社区事务</t>
  </si>
  <si>
    <t xml:space="preserve">      土地增值税</t>
  </si>
  <si>
    <t>农林水事务</t>
  </si>
  <si>
    <t xml:space="preserve">      车船使用税</t>
  </si>
  <si>
    <t>交通运输</t>
  </si>
  <si>
    <t xml:space="preserve">      耕地占用税</t>
  </si>
  <si>
    <t>资源勘探电力信息等事务</t>
  </si>
  <si>
    <t xml:space="preserve">      契税</t>
  </si>
  <si>
    <t>商业服务业等事务</t>
  </si>
  <si>
    <t xml:space="preserve">      环保税</t>
  </si>
  <si>
    <t>金融支出</t>
  </si>
  <si>
    <t xml:space="preserve">      其他税收</t>
  </si>
  <si>
    <t>自然资源海洋气象等事务</t>
  </si>
  <si>
    <t>二、非税收入</t>
  </si>
  <si>
    <t>住房保障支出</t>
  </si>
  <si>
    <t xml:space="preserve">      专项收入</t>
  </si>
  <si>
    <t>粮油物资储备事务</t>
  </si>
  <si>
    <t xml:space="preserve">      行政性收费收入</t>
  </si>
  <si>
    <t>灾害防治及应急管理支出</t>
  </si>
  <si>
    <t xml:space="preserve">      罚没收入</t>
  </si>
  <si>
    <t>其他支出</t>
  </si>
  <si>
    <t xml:space="preserve">      国有资本经营收入</t>
  </si>
  <si>
    <t>债务付息支出</t>
  </si>
  <si>
    <t xml:space="preserve">      国有资源有偿使用收入</t>
  </si>
  <si>
    <t>债务发行费用支出</t>
  </si>
  <si>
    <t xml:space="preserve">      政府住房基金收入</t>
  </si>
  <si>
    <t xml:space="preserve">      其他收入</t>
  </si>
  <si>
    <t>地方财政收入小计</t>
  </si>
  <si>
    <t>三、上划中央“三税”</t>
  </si>
  <si>
    <t xml:space="preserve">      消费税</t>
  </si>
  <si>
    <t>四、入中央库所得税收入</t>
  </si>
  <si>
    <t>五、上划省级税收收入</t>
  </si>
  <si>
    <t>上划收入小计</t>
  </si>
  <si>
    <t>财政总收入</t>
  </si>
  <si>
    <t>合   计</t>
  </si>
  <si>
    <t>备注：汇总数如有偏差，为小数进位自动取数原因。</t>
  </si>
  <si>
    <t>附表二</t>
  </si>
  <si>
    <t>湖口县二0二0年政府性基金预算收支执行情况表</t>
  </si>
  <si>
    <t>一、农网还贷资金收入</t>
  </si>
  <si>
    <t>一、文化体育与传媒支出</t>
  </si>
  <si>
    <t>二、海南省高等级公路车辆通行附加费收入</t>
  </si>
  <si>
    <t>二、社会保障和就业支出</t>
  </si>
  <si>
    <t>三、港口建设费收入</t>
  </si>
  <si>
    <t>三、节能环保支出</t>
  </si>
  <si>
    <t>四、旅游发展基金收入</t>
  </si>
  <si>
    <t>四、城乡社区支出</t>
  </si>
  <si>
    <t>五、新型墙体材料专项基金收入</t>
  </si>
  <si>
    <t>五、农林水支出</t>
  </si>
  <si>
    <t>六、国家电影事业发展专项资金收入</t>
  </si>
  <si>
    <t>六、交通运输支出</t>
  </si>
  <si>
    <t>七、城市公用事业附加收入</t>
  </si>
  <si>
    <t>七、资源勘探信息等支出</t>
  </si>
  <si>
    <t>八、国有土地收益基金收入</t>
  </si>
  <si>
    <t>八、商业服务业等支出</t>
  </si>
  <si>
    <t>九、农业土地开发资金收入</t>
  </si>
  <si>
    <t>九、其他支出</t>
  </si>
  <si>
    <t>十、国有土地使用权出让收入</t>
  </si>
  <si>
    <t>十、债务付息支出</t>
  </si>
  <si>
    <t>十一、大中型水库库区基金收入</t>
  </si>
  <si>
    <t>十一、债务发行费用支出</t>
  </si>
  <si>
    <t>十二、彩票公益金收入</t>
  </si>
  <si>
    <t>十二、 抗疫特别国债安排的支出</t>
  </si>
  <si>
    <t>十三、城市基础设施配套费收入</t>
  </si>
  <si>
    <t>十四、小型水库移民扶助基金收入</t>
  </si>
  <si>
    <t>十五、国家重大水利工程建设基金收入</t>
  </si>
  <si>
    <t>十六、车辆通行费</t>
  </si>
  <si>
    <t>十七、污水处理费收入</t>
  </si>
  <si>
    <t>十八、彩票发行机构和彩票销售机构的业务费用</t>
  </si>
  <si>
    <t>十九、其他政府性基金收入</t>
  </si>
  <si>
    <t>附表三</t>
  </si>
  <si>
    <t>湖口县二0二0年社会保险基金预算收支执行情况表</t>
  </si>
  <si>
    <t>单位：万元</t>
  </si>
  <si>
    <t>项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</si>
  <si>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</si>
  <si>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</si>
  <si>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</si>
  <si>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</si>
  <si>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</si>
  <si>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城乡居民基本医疗保险基金</t>
  </si>
  <si>
    <t>工伤保险基金</t>
  </si>
  <si>
    <t>失业保险基金</t>
  </si>
  <si>
    <t>一、期初余额</t>
  </si>
  <si>
    <t>二、当期收入</t>
  </si>
  <si>
    <t xml:space="preserve">      1.社会保险费收入</t>
  </si>
  <si>
    <t xml:space="preserve">      2.利息收入</t>
  </si>
  <si>
    <t xml:space="preserve">      3.财政补贴收入</t>
  </si>
  <si>
    <t xml:space="preserve">      4.委托投资收益</t>
  </si>
  <si>
    <t xml:space="preserve">      5.其他收入</t>
  </si>
  <si>
    <t xml:space="preserve">      6.转移收入</t>
  </si>
  <si>
    <t xml:space="preserve">      7、中央调剂资金收入（省级专用）</t>
  </si>
  <si>
    <t xml:space="preserve">      8、中央调剂基金收入（中央专用）</t>
  </si>
  <si>
    <t>三、当期支出</t>
  </si>
  <si>
    <t xml:space="preserve">      1.社会保险待遇支出</t>
  </si>
  <si>
    <t xml:space="preserve">      2.其他费用支出</t>
  </si>
  <si>
    <t xml:space="preserve">      3.基本医疗保险费支出</t>
  </si>
  <si>
    <t xml:space="preserve">      4.其他支出</t>
  </si>
  <si>
    <t xml:space="preserve">      5.转移支出</t>
  </si>
  <si>
    <t xml:space="preserve">      6.稳定岗位补贴支出</t>
  </si>
  <si>
    <t xml:space="preserve">      7.技能提升补贴支出</t>
  </si>
  <si>
    <t xml:space="preserve">      8.大病保险支出</t>
  </si>
  <si>
    <t xml:space="preserve">      9.上解上级支出</t>
  </si>
  <si>
    <t xml:space="preserve">      10、中央调剂基金支出（中央专用）</t>
  </si>
  <si>
    <t xml:space="preserve">      11、中央调剂资金支出（省级专用）</t>
  </si>
  <si>
    <t>四、当期收支结余</t>
  </si>
  <si>
    <t>五、期末滚存结余</t>
  </si>
  <si>
    <t>附表四</t>
  </si>
  <si>
    <t>二0二一年湖口县一般公共预算收支总表</t>
  </si>
  <si>
    <t>单位:万元</t>
  </si>
  <si>
    <t xml:space="preserve">预       算     收       入    </t>
  </si>
  <si>
    <t xml:space="preserve">预      算      支       出      </t>
  </si>
  <si>
    <t>人大收入计划</t>
  </si>
  <si>
    <t>按人大收入计划预计县级
收入</t>
  </si>
  <si>
    <t>奋斗目标数</t>
  </si>
  <si>
    <t>按奋斗目标预计县级收入</t>
  </si>
  <si>
    <t>2020年12月31日财政总收入完成数</t>
  </si>
  <si>
    <t>总计</t>
  </si>
  <si>
    <t>基本支出</t>
  </si>
  <si>
    <t>项目支出</t>
  </si>
  <si>
    <t>基本支出合计</t>
  </si>
  <si>
    <t>个人支出</t>
  </si>
  <si>
    <t>基本
公用</t>
  </si>
  <si>
    <t>本级
专项</t>
  </si>
  <si>
    <t>上级专项、转移支付</t>
  </si>
  <si>
    <t>上级新增债券
（额度）</t>
  </si>
  <si>
    <t>上年
结转</t>
  </si>
  <si>
    <t>小计</t>
  </si>
  <si>
    <t>机关事业工资福利支出</t>
  </si>
  <si>
    <t>对个人和家庭的补助</t>
  </si>
  <si>
    <t>一、一般公共服务支出</t>
  </si>
  <si>
    <t>其中：增值税</t>
  </si>
  <si>
    <t>二、国防支出</t>
  </si>
  <si>
    <t xml:space="preserve">     企业所得税</t>
  </si>
  <si>
    <t>三、公共安全支出</t>
  </si>
  <si>
    <t xml:space="preserve">     消费税</t>
  </si>
  <si>
    <t>四、教育支出</t>
  </si>
  <si>
    <t xml:space="preserve">     营业税（改征增值税）</t>
  </si>
  <si>
    <t>五、科学技术支出</t>
  </si>
  <si>
    <t xml:space="preserve">     个人所得税</t>
  </si>
  <si>
    <t>六、文化旅游体育与传媒支出</t>
  </si>
  <si>
    <t xml:space="preserve">     资源税</t>
  </si>
  <si>
    <t>七、社会保障和就业支出</t>
  </si>
  <si>
    <t xml:space="preserve">     城市维护建设税</t>
  </si>
  <si>
    <t>八、卫生与健康支出</t>
  </si>
  <si>
    <t xml:space="preserve">     房产税</t>
  </si>
  <si>
    <t>九、节能环保支出</t>
  </si>
  <si>
    <t xml:space="preserve">     印花税</t>
  </si>
  <si>
    <t>十、城乡社区支出</t>
  </si>
  <si>
    <t xml:space="preserve">     城镇土地使用税</t>
  </si>
  <si>
    <t>十一、农林水支出</t>
  </si>
  <si>
    <t xml:space="preserve">     土地增值税</t>
  </si>
  <si>
    <t>十二、交通运输支出</t>
  </si>
  <si>
    <t xml:space="preserve">     车船税</t>
  </si>
  <si>
    <t>十三、资源勘探工业信息等支出</t>
  </si>
  <si>
    <t xml:space="preserve">     契税</t>
  </si>
  <si>
    <t>十四、商业服务业等支出</t>
  </si>
  <si>
    <t xml:space="preserve">     耕地占用税</t>
  </si>
  <si>
    <t>十五、自然资源海洋气象等支出</t>
  </si>
  <si>
    <t xml:space="preserve">     环境保护税</t>
  </si>
  <si>
    <t>十六、住房保障支出</t>
  </si>
  <si>
    <t xml:space="preserve">     其他税收收入</t>
  </si>
  <si>
    <t>十七、粮油物资储备支出</t>
  </si>
  <si>
    <t>十八、灾害防治及应急管理支出</t>
  </si>
  <si>
    <t xml:space="preserve">     专项收入</t>
  </si>
  <si>
    <t>十九、其他支出</t>
  </si>
  <si>
    <t xml:space="preserve">     行政性收费收入</t>
  </si>
  <si>
    <t xml:space="preserve">     罚没收入</t>
  </si>
  <si>
    <t xml:space="preserve">     国有资本经营收入</t>
  </si>
  <si>
    <t xml:space="preserve">     国有资源有偿使用收入</t>
  </si>
  <si>
    <t xml:space="preserve">     政府性住房基金收入</t>
  </si>
  <si>
    <t xml:space="preserve">     其他收入</t>
  </si>
  <si>
    <t>三、财政总收入/一般公共预算收入小计</t>
  </si>
  <si>
    <t>本级支出小计</t>
  </si>
  <si>
    <t>四、预计上级财力性补助收入</t>
  </si>
  <si>
    <t>二十、转移性支出</t>
  </si>
  <si>
    <t>五、一般公共预算可用财力小计</t>
  </si>
  <si>
    <t>六、预计上级专项及转移支付收入</t>
  </si>
  <si>
    <t>七、预计上年结余结转</t>
  </si>
  <si>
    <t>收入合计</t>
  </si>
  <si>
    <t>支出合计</t>
  </si>
  <si>
    <t>附表五</t>
  </si>
  <si>
    <t>湖口县二0二一年政府性基金预算收支安排情况表</t>
  </si>
  <si>
    <r>
      <t>收</t>
    </r>
    <r>
      <rPr>
        <b/>
        <sz val="14"/>
        <rFont val="宋体"/>
        <family val="3"/>
        <charset val="134"/>
      </rPr>
      <t>入</t>
    </r>
  </si>
  <si>
    <r>
      <t>支</t>
    </r>
    <r>
      <rPr>
        <b/>
        <sz val="14"/>
        <rFont val="宋体"/>
        <family val="3"/>
        <charset val="134"/>
      </rPr>
      <t>出</t>
    </r>
  </si>
  <si>
    <r>
      <t>项</t>
    </r>
    <r>
      <rPr>
        <b/>
        <sz val="12"/>
        <rFont val="宋体"/>
        <family val="3"/>
        <charset val="134"/>
      </rPr>
      <t>目</t>
    </r>
  </si>
  <si>
    <t>预算数</t>
  </si>
  <si>
    <t>项目</t>
  </si>
  <si>
    <t>一、文化旅游体育与传媒支出</t>
  </si>
  <si>
    <t xml:space="preserve">   国家电影事业发展专项资金安排的支出</t>
  </si>
  <si>
    <t xml:space="preserve">   旅游发展基金支出</t>
  </si>
  <si>
    <t>四、国家电影事业发展专项资金收入</t>
  </si>
  <si>
    <t xml:space="preserve">   国家电影事业发展专项资金对应专项债务收入安排的支出</t>
  </si>
  <si>
    <t>五、国有土地收益基金收入</t>
  </si>
  <si>
    <t>六、农业土地开发资金收入</t>
  </si>
  <si>
    <t xml:space="preserve">    大中型水库移民后期扶持基金支出</t>
  </si>
  <si>
    <t>七、国有土地使用权出让收入</t>
  </si>
  <si>
    <t xml:space="preserve">    小型水库移民扶助基金安排的支出</t>
  </si>
  <si>
    <t>八、大中型水库库区基金收入</t>
  </si>
  <si>
    <t xml:space="preserve">    小型水库移民扶助基金对应专项债务收入安排的支出</t>
  </si>
  <si>
    <t>九、彩票公益金收入</t>
  </si>
  <si>
    <t>十、城市基础设施配套费收入</t>
  </si>
  <si>
    <t xml:space="preserve">    可再生能源电价附加收入安排的支出</t>
  </si>
  <si>
    <t>十一、小型水库移民扶助基金收入</t>
  </si>
  <si>
    <t xml:space="preserve">    废弃电器电子产品处理基金支出</t>
  </si>
  <si>
    <t>十二、国家重大水利工程建设基金收入</t>
  </si>
  <si>
    <t>十三、车辆通行费</t>
  </si>
  <si>
    <t xml:space="preserve">    国有土地使用权出让收入及对应专项债务收入安排的支出</t>
  </si>
  <si>
    <t>十四、污水处理费收入</t>
  </si>
  <si>
    <t xml:space="preserve">    国有土地收益基金及对应专项债务收入安排的支出</t>
  </si>
  <si>
    <t>十五、彩票发行机构和彩票销售机构的业务费用</t>
  </si>
  <si>
    <t xml:space="preserve">    农业土地开发资金安排的支出</t>
  </si>
  <si>
    <t>十六、其他政府性基金收入</t>
  </si>
  <si>
    <t xml:space="preserve">    城市基础设施配套费安排的支出</t>
  </si>
  <si>
    <t>十七、专项债券对应项目专项收入</t>
  </si>
  <si>
    <t xml:space="preserve">    污水处理费收入安排的支出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</si>
  <si>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</si>
  <si>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</si>
  <si>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</si>
  <si>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</si>
  <si>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</si>
  <si>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</si>
  <si>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</si>
  <si>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</si>
  <si>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</si>
  <si>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</si>
  <si>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</si>
  <si>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</si>
  <si>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</si>
  <si>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</si>
  <si>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</si>
  <si>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</si>
  <si>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</si>
  <si>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</si>
  <si>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</si>
  <si>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</si>
  <si>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</si>
  <si>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</si>
  <si>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</si>
  <si>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</si>
  <si>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</si>
  <si>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</si>
  <si>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>十、债务发行费用支出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</si>
  <si>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</si>
  <si>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</si>
  <si>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</si>
  <si>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</si>
  <si>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</si>
  <si>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</si>
  <si>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</si>
  <si>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</si>
  <si>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</si>
  <si>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</si>
  <si>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</si>
  <si>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</si>
  <si>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</si>
  <si>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 xml:space="preserve"> 地方政府专项债务还本支出</t>
  </si>
  <si>
    <t xml:space="preserve">  地方政府专项债务收入</t>
  </si>
  <si>
    <t xml:space="preserve"> 地方政府专项债务转贷支出</t>
  </si>
  <si>
    <t xml:space="preserve">  地方政府专项债务转贷收入</t>
  </si>
  <si>
    <t>收入总计</t>
  </si>
  <si>
    <t>支出总计</t>
  </si>
  <si>
    <t>附表六</t>
  </si>
  <si>
    <t>项        目</t>
  </si>
  <si>
    <t xml:space="preserve">企业职工基本养老保险基金
</t>
  </si>
  <si>
    <t>职工基本医疗保险(含生育保险)基金</t>
  </si>
  <si>
    <t>一、收入</t>
  </si>
  <si>
    <t xml:space="preserve">    其中:1.社会保险费收入</t>
  </si>
  <si>
    <t xml:space="preserve">         2.利息收入</t>
  </si>
  <si>
    <t xml:space="preserve">         3.财政补贴收入</t>
  </si>
  <si>
    <t xml:space="preserve">         4.委托投资收益</t>
  </si>
  <si>
    <t xml:space="preserve">         5.其他收入</t>
  </si>
  <si>
    <t xml:space="preserve">         6.转移收入</t>
  </si>
  <si>
    <t>二、支出</t>
  </si>
  <si>
    <t xml:space="preserve">    其中:1.社会保险待遇支出</t>
  </si>
  <si>
    <t xml:space="preserve">         2.其他支出</t>
  </si>
  <si>
    <t xml:space="preserve">         3.转移支出</t>
  </si>
  <si>
    <t xml:space="preserve">         4.上解上级支出</t>
  </si>
  <si>
    <t xml:space="preserve">         5.稳定岗位补贴支出</t>
  </si>
  <si>
    <t xml:space="preserve">         6.技能提升补贴支出</t>
  </si>
  <si>
    <t xml:space="preserve">         7.大病保险支出</t>
  </si>
  <si>
    <t>三、本年收支结余</t>
  </si>
  <si>
    <t>四、年末滚存结余</t>
  </si>
  <si>
    <t>备注：1、从2021年1月1日起，在全市实行职工医疗保险和城乡居民医疗保险基金市级统收统支。</t>
  </si>
  <si>
    <r>
      <t xml:space="preserve">          2</t>
    </r>
    <r>
      <rPr>
        <sz val="10"/>
        <rFont val="宋体"/>
        <family val="3"/>
        <charset val="134"/>
      </rPr>
      <t>、汇总数如有偏差，为小数进位自动取数原因。</t>
    </r>
  </si>
  <si>
    <t>湖口县二0二一年社会保险基金预算收支安排情况表</t>
    <phoneticPr fontId="20" type="noConversion"/>
  </si>
  <si>
    <t xml:space="preserve"> </t>
  </si>
  <si>
    <t>备注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</si>
  <si>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</si>
  <si>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</si>
  <si>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</si>
  <si>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</si>
  <si>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</si>
  <si>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</si>
  <si>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</si>
  <si>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</si>
  <si>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</si>
  <si>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</si>
  <si>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</si>
  <si>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</si>
  <si>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</si>
  <si>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</si>
  <si>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</si>
  <si>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</si>
  <si>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</si>
  <si>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</si>
  <si>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</si>
  <si>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</si>
  <si>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</si>
  <si>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</si>
  <si>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</si>
  <si>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</si>
  <si>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</si>
  <si>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</si>
  <si>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</si>
  <si>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</si>
  <si>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</si>
  <si>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</si>
  <si>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</si>
  <si>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</si>
  <si>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</si>
  <si>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</si>
  <si>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</si>
  <si>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</si>
  <si>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</si>
  <si>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</si>
  <si>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</si>
  <si>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</si>
  <si>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</si>
  <si>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</si>
  <si>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</si>
  <si>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</si>
  <si>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</si>
  <si>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</si>
  <si>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</si>
  <si>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</si>
  <si>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</si>
  <si>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</si>
  <si>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</si>
  <si>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</si>
  <si>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</si>
  <si>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</si>
  <si>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</si>
  <si>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</si>
  <si>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</si>
  <si>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</si>
  <si>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</si>
  <si>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</si>
  <si>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</si>
  <si>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</si>
  <si>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</si>
  <si>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</si>
  <si>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</si>
  <si>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</si>
  <si>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</si>
  <si>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</si>
  <si>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</si>
  <si>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</si>
  <si>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</si>
  <si>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</si>
  <si>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</si>
  <si>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</si>
  <si>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</si>
  <si>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</si>
  <si>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</si>
  <si>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</si>
  <si>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</si>
  <si>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</si>
  <si>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</si>
  <si>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</si>
  <si>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</si>
  <si>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</si>
  <si>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</si>
  <si>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</si>
  <si>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</si>
  <si>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</si>
  <si>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</si>
  <si>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</si>
  <si>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</si>
  <si>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</si>
  <si>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</si>
  <si>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</si>
  <si>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</si>
  <si>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</si>
  <si>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</si>
  <si>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</si>
  <si>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</si>
  <si>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</si>
  <si>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</si>
  <si>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</si>
  <si>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</si>
  <si>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</si>
  <si>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</si>
  <si>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</si>
  <si>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</si>
  <si>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</si>
  <si>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</si>
  <si>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</si>
  <si>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</si>
  <si>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</si>
  <si>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</si>
  <si>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</si>
  <si>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</si>
  <si>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</si>
  <si>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</si>
  <si>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</si>
  <si>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</si>
  <si>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</si>
  <si>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</si>
  <si>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</si>
  <si>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</si>
  <si>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</si>
  <si>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</si>
  <si>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</si>
  <si>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</si>
  <si>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</si>
  <si>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</si>
  <si>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</si>
  <si>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</si>
  <si>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</si>
  <si>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</si>
  <si>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</si>
  <si>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</si>
  <si>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</si>
  <si>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</si>
  <si>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</si>
  <si>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</si>
  <si>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</si>
  <si>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</si>
  <si>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</si>
  <si>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</si>
  <si>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</si>
  <si>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</si>
  <si>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</si>
  <si>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</si>
  <si>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</si>
  <si>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</si>
  <si>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</si>
  <si>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</si>
  <si>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</si>
  <si>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</si>
  <si>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</si>
  <si>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</si>
  <si>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</si>
  <si>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</si>
  <si>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</si>
  <si>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</si>
  <si>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</si>
  <si>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</si>
  <si>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</si>
  <si>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</si>
  <si>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</si>
  <si>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</si>
  <si>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</si>
  <si>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</si>
  <si>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</si>
  <si>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</si>
  <si>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</si>
  <si>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国家统一法律职业资格考试</t>
  </si>
  <si>
    <t xml:space="preserve">      社区矫正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</si>
  <si>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</si>
  <si>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</si>
  <si>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</si>
  <si>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</si>
  <si>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</si>
  <si>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</si>
  <si>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</si>
  <si>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</si>
  <si>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</si>
  <si>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</si>
  <si>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</si>
  <si>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</si>
  <si>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</si>
  <si>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</si>
  <si>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</si>
  <si>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</si>
  <si>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</si>
  <si>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</si>
  <si>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</si>
  <si>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</si>
  <si>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</si>
  <si>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</si>
  <si>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</si>
  <si>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</si>
  <si>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</si>
  <si>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</si>
  <si>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</si>
  <si>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</si>
  <si>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</si>
  <si>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</si>
  <si>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</si>
  <si>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</si>
  <si>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</si>
  <si>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</si>
  <si>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</si>
  <si>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</si>
  <si>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</si>
  <si>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</si>
  <si>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</si>
  <si>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</si>
  <si>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</si>
  <si>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</si>
  <si>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</si>
  <si>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</si>
  <si>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</si>
  <si>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</si>
  <si>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</si>
  <si>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</si>
  <si>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</si>
  <si>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</si>
  <si>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</si>
  <si>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</si>
  <si>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</si>
  <si>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</si>
  <si>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</si>
  <si>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</si>
  <si>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</si>
  <si>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</si>
  <si>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</si>
  <si>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</si>
  <si>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</si>
  <si>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</si>
  <si>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</si>
  <si>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</si>
  <si>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</si>
  <si>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</si>
  <si>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</si>
  <si>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</si>
  <si>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</si>
  <si>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</si>
  <si>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</si>
  <si>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</si>
  <si>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</si>
  <si>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</si>
  <si>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</si>
  <si>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</si>
  <si>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</si>
  <si>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</si>
  <si>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</si>
  <si>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</si>
  <si>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</si>
  <si>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</si>
  <si>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</si>
  <si>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</si>
  <si>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</si>
  <si>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</si>
  <si>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</si>
  <si>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</si>
  <si>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</si>
  <si>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</si>
  <si>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</si>
  <si>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</si>
  <si>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</si>
  <si>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</si>
  <si>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</si>
  <si>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</si>
  <si>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</si>
  <si>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</si>
  <si>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</si>
  <si>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</si>
  <si>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</si>
  <si>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</si>
  <si>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</si>
  <si>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</si>
  <si>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</si>
  <si>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</si>
  <si>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</si>
  <si>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</si>
  <si>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</si>
  <si>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</si>
  <si>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</si>
  <si>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</si>
  <si>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</si>
  <si>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</si>
  <si>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</si>
  <si>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</si>
  <si>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</si>
  <si>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</si>
  <si>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</si>
  <si>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</si>
  <si>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</si>
  <si>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</si>
  <si>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</si>
  <si>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</si>
  <si>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</si>
  <si>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</si>
  <si>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</si>
  <si>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</si>
  <si>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</si>
  <si>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</si>
  <si>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</si>
  <si>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</si>
  <si>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</si>
  <si>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</si>
  <si>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</si>
  <si>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</si>
  <si>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</si>
  <si>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</si>
  <si>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</si>
  <si>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</si>
  <si>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</si>
  <si>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</si>
  <si>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</si>
  <si>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</si>
  <si>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</si>
  <si>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</si>
  <si>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</si>
  <si>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</si>
  <si>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</si>
  <si>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</si>
  <si>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</si>
  <si>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</si>
  <si>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</si>
  <si>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</si>
  <si>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</si>
  <si>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</si>
  <si>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</si>
  <si>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</si>
  <si>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</si>
  <si>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</si>
  <si>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</si>
  <si>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</si>
  <si>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</si>
  <si>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</si>
  <si>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</si>
  <si>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</si>
  <si>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</si>
  <si>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</si>
  <si>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</si>
  <si>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</si>
  <si>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</si>
  <si>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</si>
  <si>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</si>
  <si>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</si>
  <si>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</si>
  <si>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</si>
  <si>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</si>
  <si>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</si>
  <si>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</si>
  <si>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</si>
  <si>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</si>
  <si>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</si>
  <si>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</si>
  <si>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</si>
  <si>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</si>
  <si>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</si>
  <si>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</si>
  <si>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</si>
  <si>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</si>
  <si>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</si>
  <si>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</si>
  <si>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</si>
  <si>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</si>
  <si>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</si>
  <si>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</si>
  <si>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</si>
  <si>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</si>
  <si>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</si>
  <si>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</si>
  <si>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</si>
  <si>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</si>
  <si>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</si>
  <si>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</si>
  <si>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</si>
  <si>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</si>
  <si>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</si>
  <si>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</si>
  <si>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</si>
  <si>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</si>
  <si>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</si>
  <si>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</si>
  <si>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</si>
  <si>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</si>
  <si>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</si>
  <si>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</si>
  <si>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</si>
  <si>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</si>
  <si>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</si>
  <si>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</si>
  <si>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</si>
  <si>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</si>
  <si>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</si>
  <si>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</si>
  <si>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</si>
  <si>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</si>
  <si>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</si>
  <si>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</si>
  <si>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</si>
  <si>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</si>
  <si>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</si>
  <si>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</si>
  <si>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</si>
  <si>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</si>
  <si>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</si>
  <si>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</si>
  <si>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</si>
  <si>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</si>
  <si>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</si>
  <si>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</si>
  <si>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</si>
  <si>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</si>
  <si>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</si>
  <si>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</si>
  <si>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</si>
  <si>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</si>
  <si>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</si>
  <si>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</si>
  <si>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</si>
  <si>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</si>
  <si>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</si>
  <si>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</si>
  <si>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</si>
  <si>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</si>
  <si>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</si>
  <si>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</si>
  <si>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</si>
  <si>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</si>
  <si>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</si>
  <si>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</si>
  <si>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</si>
  <si>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</si>
  <si>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</si>
  <si>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</si>
  <si>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</si>
  <si>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</si>
  <si>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</si>
  <si>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</si>
  <si>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</si>
  <si>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</si>
  <si>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</si>
  <si>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</si>
  <si>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</si>
  <si>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</si>
  <si>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</si>
  <si>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</si>
  <si>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</si>
  <si>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</si>
  <si>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</si>
  <si>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</si>
  <si>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</si>
  <si>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</si>
  <si>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</si>
  <si>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</si>
  <si>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</si>
  <si>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</si>
  <si>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</si>
  <si>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</si>
  <si>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</si>
  <si>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</si>
  <si>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</si>
  <si>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</si>
  <si>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</si>
  <si>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</si>
  <si>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</si>
  <si>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</si>
  <si>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</si>
  <si>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</si>
  <si>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</si>
  <si>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</si>
  <si>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</si>
  <si>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</si>
  <si>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</si>
  <si>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</si>
  <si>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</si>
  <si>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</si>
  <si>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</si>
  <si>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</si>
  <si>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</si>
  <si>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</si>
  <si>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</si>
  <si>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</si>
  <si>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</si>
  <si>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</si>
  <si>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</si>
  <si>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</si>
  <si>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</si>
  <si>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其他卫生健康支出</t>
  </si>
  <si>
    <t>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</si>
  <si>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</si>
  <si>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</si>
  <si>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</si>
  <si>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</si>
  <si>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</si>
  <si>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</si>
  <si>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</si>
  <si>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</si>
  <si>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</si>
  <si>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</si>
  <si>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</si>
  <si>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</si>
  <si>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</si>
  <si>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</si>
  <si>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</si>
  <si>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</si>
  <si>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</si>
  <si>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</si>
  <si>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</si>
  <si>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</si>
  <si>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</si>
  <si>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</si>
  <si>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</si>
  <si>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</si>
  <si>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</si>
  <si>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</si>
  <si>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</si>
  <si>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</si>
  <si>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</si>
  <si>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</si>
  <si>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</si>
  <si>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</si>
  <si>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</si>
  <si>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</si>
  <si>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</si>
  <si>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</si>
  <si>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</si>
  <si>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</si>
  <si>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</si>
  <si>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</si>
  <si>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</si>
  <si>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</si>
  <si>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</si>
  <si>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</si>
  <si>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</si>
  <si>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</si>
  <si>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</si>
  <si>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</si>
  <si>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</si>
  <si>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</si>
  <si>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</si>
  <si>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</si>
  <si>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</si>
  <si>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</si>
  <si>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</si>
  <si>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</si>
  <si>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</si>
  <si>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</si>
  <si>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</si>
  <si>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</si>
  <si>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</si>
  <si>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</si>
  <si>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</si>
  <si>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</si>
  <si>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</si>
  <si>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>十二、农林水支出</t>
  </si>
  <si>
    <t xml:space="preserve">       “三西”农业建设专项补助</t>
  </si>
  <si>
    <t xml:space="preserve">      其他农林水支出</t>
  </si>
  <si>
    <t>十三、交通运输支出</t>
  </si>
  <si>
    <t xml:space="preserve">      其他交通运输支出</t>
  </si>
  <si>
    <t>十四、资源勘探工业信息等支出</t>
  </si>
  <si>
    <t xml:space="preserve">      其他资源勘探工业信息等支出</t>
  </si>
  <si>
    <t>十五、商业服务业等支出</t>
  </si>
  <si>
    <t xml:space="preserve">      其他商业服务业等支出</t>
  </si>
  <si>
    <t>十六、金融支出</t>
  </si>
  <si>
    <t xml:space="preserve">      其他金融支出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</si>
  <si>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</si>
  <si>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</si>
  <si>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</si>
  <si>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</si>
  <si>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</si>
  <si>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 xml:space="preserve">      其他自然灾害救灾及恢复重建支出</t>
  </si>
  <si>
    <t>二十二、预备费</t>
  </si>
  <si>
    <t>二十三、债务付息支出</t>
  </si>
  <si>
    <t>二十四、债务发行费用支出</t>
  </si>
  <si>
    <t>二十五、其他支出</t>
  </si>
  <si>
    <t xml:space="preserve">  工资福利支出</t>
  </si>
  <si>
    <t xml:space="preserve">  商品和服务支出</t>
  </si>
  <si>
    <t xml:space="preserve">  其他资本性支出</t>
  </si>
  <si>
    <t>单位：万元、人次、辆</t>
  </si>
  <si>
    <t>“三公”经费合计支出数</t>
  </si>
  <si>
    <t>因公出国（境）费用</t>
  </si>
  <si>
    <t>支出数</t>
  </si>
  <si>
    <t>人次</t>
  </si>
  <si>
    <t>公务接待费</t>
  </si>
  <si>
    <t>公务用车购置及运行维护费</t>
  </si>
  <si>
    <t>支出数小计</t>
  </si>
  <si>
    <t>购置费</t>
  </si>
  <si>
    <t>新购车辆</t>
  </si>
  <si>
    <t>运维费</t>
  </si>
  <si>
    <t>车辆</t>
  </si>
  <si>
    <t>2021年一般公共预算支出表</t>
    <phoneticPr fontId="48" type="noConversion"/>
  </si>
  <si>
    <t xml:space="preserve">      公有住房建设和维修改造支出</t>
  </si>
  <si>
    <t xml:space="preserve">      国有农场办社会职能改革补助</t>
  </si>
  <si>
    <t xml:space="preserve">      水文测报</t>
  </si>
  <si>
    <t xml:space="preserve">      金融稽查与案件处理</t>
  </si>
  <si>
    <t xml:space="preserve">    重要商品储备</t>
  </si>
  <si>
    <t xml:space="preserve">      金融服务</t>
  </si>
  <si>
    <t xml:space="preserve">      粮食风险基金</t>
  </si>
  <si>
    <t xml:space="preserve">    住房改革支出</t>
  </si>
  <si>
    <t xml:space="preserve">      自然资源规划及管理</t>
  </si>
  <si>
    <t xml:space="preserve">      黑色金属冶炼及压延加工业</t>
  </si>
  <si>
    <t xml:space="preserve">      其他资源勘探业支出</t>
  </si>
  <si>
    <t xml:space="preserve">      农村道路建设</t>
  </si>
  <si>
    <t xml:space="preserve">      海域与海岛管理</t>
  </si>
  <si>
    <t xml:space="preserve">    国有资产监管</t>
  </si>
  <si>
    <t xml:space="preserve">      中药材扶持资金支出</t>
  </si>
  <si>
    <t xml:space="preserve">      农村基础设施建设</t>
  </si>
  <si>
    <t xml:space="preserve">      最低收购价政策支出</t>
  </si>
  <si>
    <t xml:space="preserve">    教育</t>
  </si>
  <si>
    <t xml:space="preserve">      国家公园</t>
  </si>
  <si>
    <t xml:space="preserve">      地震环境探察</t>
  </si>
  <si>
    <t xml:space="preserve">      其他支持中小企业发展和管理支出</t>
  </si>
  <si>
    <t xml:space="preserve">      成品油价格改革对渔业的补贴</t>
  </si>
  <si>
    <t xml:space="preserve">      住宅建设与房地产市场监管</t>
  </si>
  <si>
    <t xml:space="preserve">      其他城乡社区公共设施支出</t>
  </si>
  <si>
    <t xml:space="preserve">      科技型中小企业技术创新基金</t>
  </si>
  <si>
    <t xml:space="preserve">      执法监管</t>
  </si>
  <si>
    <t xml:space="preserve">      自然资源国际合作与海洋权益维护</t>
  </si>
  <si>
    <t xml:space="preserve">      对村民委员会和村党支部的补助</t>
  </si>
  <si>
    <t xml:space="preserve">    金融发展支出</t>
  </si>
  <si>
    <t xml:space="preserve">      其他建筑业支出</t>
  </si>
  <si>
    <t xml:space="preserve">      执业资格注册、资质审查</t>
  </si>
  <si>
    <t xml:space="preserve">      极地考察</t>
  </si>
  <si>
    <t xml:space="preserve">      森林草原防灾减灾</t>
  </si>
  <si>
    <t xml:space="preserve">      对外交流与合作</t>
  </si>
  <si>
    <t xml:space="preserve">    城乡社区环境卫生</t>
  </si>
  <si>
    <t xml:space="preserve">      专用通信</t>
  </si>
  <si>
    <t xml:space="preserve">      其他农村综合改革支出</t>
  </si>
  <si>
    <t xml:space="preserve">      地震预测预报</t>
  </si>
  <si>
    <t xml:space="preserve">      无居民海岛使用金支出</t>
  </si>
  <si>
    <t xml:space="preserve">      住房公积金管理</t>
  </si>
  <si>
    <t xml:space="preserve">      其他地震事务支出</t>
  </si>
  <si>
    <t xml:space="preserve">      港口设施</t>
  </si>
  <si>
    <t xml:space="preserve">    工业和信息产业监管</t>
  </si>
  <si>
    <t xml:space="preserve">      其他消防事务支出</t>
  </si>
  <si>
    <t xml:space="preserve">      天然铀能源储备</t>
  </si>
  <si>
    <t xml:space="preserve">    商业流通事务</t>
  </si>
  <si>
    <t xml:space="preserve">      农产品加工与促销</t>
  </si>
  <si>
    <t xml:space="preserve">    对外宣传</t>
  </si>
  <si>
    <t xml:space="preserve">      水质监测</t>
  </si>
  <si>
    <t xml:space="preserve">      水利工程运行与维护</t>
  </si>
  <si>
    <t xml:space="preserve">      小城镇基础设施建设</t>
  </si>
  <si>
    <t xml:space="preserve">      民航专项运输</t>
  </si>
  <si>
    <t xml:space="preserve">      其他农业农村支出</t>
  </si>
  <si>
    <t xml:space="preserve">      海港航标维护</t>
  </si>
  <si>
    <t xml:space="preserve">      自然资源卫星</t>
  </si>
  <si>
    <t xml:space="preserve">      其他林业和草原支出</t>
  </si>
  <si>
    <t xml:space="preserve">    医疗卫生</t>
  </si>
  <si>
    <t xml:space="preserve">      水资源节约管理与保护</t>
  </si>
  <si>
    <t xml:space="preserve">      边销茶储备</t>
  </si>
  <si>
    <t xml:space="preserve">      气象探测</t>
  </si>
  <si>
    <t xml:space="preserve">      粮油市场调控专项资金</t>
  </si>
  <si>
    <t xml:space="preserve">      战备应急</t>
  </si>
  <si>
    <t xml:space="preserve">      水利执法监督</t>
  </si>
  <si>
    <t xml:space="preserve">      江河湖库水系综合整治</t>
  </si>
  <si>
    <t xml:space="preserve">    其他自然资源海洋气象等支出</t>
  </si>
  <si>
    <t xml:space="preserve">      国有企业监事会专项</t>
  </si>
  <si>
    <t xml:space="preserve">      防震减灾信息管理</t>
  </si>
  <si>
    <t xml:space="preserve">    城乡社区住宅</t>
  </si>
  <si>
    <t xml:space="preserve">      中央银行亏损补贴</t>
  </si>
  <si>
    <t xml:space="preserve">      其他工业和信息产业监管支出</t>
  </si>
  <si>
    <t xml:space="preserve">      棉花目标价格补贴</t>
  </si>
  <si>
    <t xml:space="preserve">      水利前期工作</t>
  </si>
  <si>
    <t xml:space="preserve">    节能环保</t>
  </si>
  <si>
    <t xml:space="preserve">      农村人畜饮水</t>
  </si>
  <si>
    <t xml:space="preserve">      肉类储备</t>
  </si>
  <si>
    <t xml:space="preserve">      内河运输</t>
  </si>
  <si>
    <t xml:space="preserve">      长江黄河等流域管理</t>
  </si>
  <si>
    <t xml:space="preserve">      化学原料及化学制品制造业</t>
  </si>
  <si>
    <t xml:space="preserve">      储备粮油补贴</t>
  </si>
  <si>
    <t xml:space="preserve">      地质勘查与矿产资源管理</t>
  </si>
  <si>
    <t xml:space="preserve">      金融部门其他监管支出</t>
  </si>
  <si>
    <t xml:space="preserve">      服务业基础设施建设</t>
  </si>
  <si>
    <t xml:space="preserve">      防沙治沙</t>
  </si>
  <si>
    <t xml:space="preserve">      航标事业发展支出</t>
  </si>
  <si>
    <t xml:space="preserve">      林业草原防灾减灾</t>
  </si>
  <si>
    <t xml:space="preserve">      廉租住房</t>
  </si>
  <si>
    <t xml:space="preserve">      其他粮油储备支出</t>
  </si>
  <si>
    <t xml:space="preserve">      农业生产发展</t>
  </si>
  <si>
    <t xml:space="preserve">    金融部门行政支出</t>
  </si>
  <si>
    <t xml:space="preserve">    自然资源事务</t>
  </si>
  <si>
    <t xml:space="preserve">    农业</t>
  </si>
  <si>
    <t xml:space="preserve">      车辆购置税用于农村公路建设支出</t>
  </si>
  <si>
    <t xml:space="preserve">      食盐储备</t>
  </si>
  <si>
    <t xml:space="preserve">      补充创业担保贷款基金</t>
  </si>
  <si>
    <t xml:space="preserve">      气象基础设施建设与维修</t>
  </si>
  <si>
    <t xml:space="preserve">      农田建设</t>
  </si>
  <si>
    <t xml:space="preserve">      有色金属冶炼及压延加工业</t>
  </si>
  <si>
    <t xml:space="preserve">    其他灾害防治及应急管理支出</t>
  </si>
  <si>
    <t xml:space="preserve">      其他能源储备支出</t>
  </si>
  <si>
    <t xml:space="preserve">      重点产业振兴和技术改造项目贷款贴息</t>
  </si>
  <si>
    <t xml:space="preserve">    文化体育与传媒</t>
  </si>
  <si>
    <t xml:space="preserve">      取消政府还贷二级公路收费专项支出</t>
  </si>
  <si>
    <t xml:space="preserve">      涉农贷款增量奖励</t>
  </si>
  <si>
    <t xml:space="preserve">      事业机构</t>
  </si>
  <si>
    <t xml:space="preserve">      其他金融发展支出</t>
  </si>
  <si>
    <t xml:space="preserve">      地震监测</t>
  </si>
  <si>
    <t xml:space="preserve">      应急管理</t>
  </si>
  <si>
    <t xml:space="preserve">      石油储备</t>
  </si>
  <si>
    <t xml:space="preserve">      气象卫星</t>
  </si>
  <si>
    <t xml:space="preserve">    气象事务</t>
  </si>
  <si>
    <t xml:space="preserve">      电气机械及器材制造业</t>
  </si>
  <si>
    <t xml:space="preserve">      有色金属矿勘探和采选</t>
  </si>
  <si>
    <t xml:space="preserve">      老旧小区改造</t>
  </si>
  <si>
    <t xml:space="preserve">    支持中小企业发展和管理支出</t>
  </si>
  <si>
    <t xml:space="preserve">      远洋运输</t>
  </si>
  <si>
    <t xml:space="preserve">      社会发展</t>
  </si>
  <si>
    <t xml:space="preserve">      利息费用补贴支出</t>
  </si>
  <si>
    <t xml:space="preserve">      其他煤矿安全支出</t>
  </si>
  <si>
    <t xml:space="preserve">      其他自然资源事务支出</t>
  </si>
  <si>
    <t xml:space="preserve">      支持农村金融机构</t>
  </si>
  <si>
    <t xml:space="preserve">    其他农林水支出</t>
  </si>
  <si>
    <t xml:space="preserve">      医药储备</t>
  </si>
  <si>
    <t xml:space="preserve">      气象资金审计稽查</t>
  </si>
  <si>
    <t xml:space="preserve">      口岸建设</t>
  </si>
  <si>
    <t xml:space="preserve">      铁路安全</t>
  </si>
  <si>
    <t xml:space="preserve">      铁路还贷专项</t>
  </si>
  <si>
    <t xml:space="preserve">      地方政府向国际组织借款付息支出</t>
  </si>
  <si>
    <t xml:space="preserve">      羊毛储备</t>
  </si>
  <si>
    <t xml:space="preserve">      公路养护</t>
  </si>
  <si>
    <t xml:space="preserve">      其他扶贫支出</t>
  </si>
  <si>
    <t xml:space="preserve">      对外合作与交流</t>
  </si>
  <si>
    <t xml:space="preserve">      航道维护</t>
  </si>
  <si>
    <t xml:space="preserve">      湿地保护</t>
  </si>
  <si>
    <t xml:space="preserve">    自然灾害防治</t>
  </si>
  <si>
    <t xml:space="preserve">      其他城乡社区住宅支出</t>
  </si>
  <si>
    <t xml:space="preserve">      其他涉外发展服务支出</t>
  </si>
  <si>
    <t xml:space="preserve">      煤矿应急救援事务</t>
  </si>
  <si>
    <t xml:space="preserve">      沉陷区治理</t>
  </si>
  <si>
    <t xml:space="preserve">      政策性银行亏损补贴</t>
  </si>
  <si>
    <t xml:space="preserve">      草原管理</t>
  </si>
  <si>
    <t xml:space="preserve">      中央企业专项管理</t>
  </si>
  <si>
    <t xml:space="preserve">      农村合作经济</t>
  </si>
  <si>
    <t xml:space="preserve">      农产品质量安全</t>
  </si>
  <si>
    <t xml:space="preserve">      市政公用行业市场监管</t>
  </si>
  <si>
    <t xml:space="preserve">    消防事务</t>
  </si>
  <si>
    <t xml:space="preserve">      补充资本金</t>
  </si>
  <si>
    <t xml:space="preserve">    其他资源勘探工业信息等支出</t>
  </si>
  <si>
    <t xml:space="preserve">      医药制造业</t>
  </si>
  <si>
    <t xml:space="preserve">      外商投资环境建设补助资金</t>
  </si>
  <si>
    <t xml:space="preserve">      机场建设</t>
  </si>
  <si>
    <t xml:space="preserve">      公路和运输技术标准化建设</t>
  </si>
  <si>
    <t xml:space="preserve">      空管系统建设</t>
  </si>
  <si>
    <t xml:space="preserve">      水利建设征地及移民支出</t>
  </si>
  <si>
    <t xml:space="preserve">    一般公共服务</t>
  </si>
  <si>
    <t xml:space="preserve">    城乡社区公共设施</t>
  </si>
  <si>
    <t xml:space="preserve">      国务院安委会专项</t>
  </si>
  <si>
    <t xml:space="preserve">      公路还贷专项</t>
  </si>
  <si>
    <t xml:space="preserve">      其他气象事务支出</t>
  </si>
  <si>
    <t xml:space="preserve">      民贸民品贷款贴息</t>
  </si>
  <si>
    <t xml:space="preserve">      棉花储备</t>
  </si>
  <si>
    <t xml:space="preserve">      储备粮油差价补贴</t>
  </si>
  <si>
    <t xml:space="preserve">    地震事务</t>
  </si>
  <si>
    <t xml:space="preserve">      少数民族地区游牧民定居工程</t>
  </si>
  <si>
    <t xml:space="preserve">      土地资源储备支出</t>
  </si>
  <si>
    <t xml:space="preserve">      自然资源行业业务管理</t>
  </si>
  <si>
    <t xml:space="preserve">      反假币</t>
  </si>
  <si>
    <t xml:space="preserve">      其他制造业支出</t>
  </si>
  <si>
    <t xml:space="preserve">      防汛</t>
  </si>
  <si>
    <t xml:space="preserve">      农垦运行</t>
  </si>
  <si>
    <t xml:space="preserve">    其他商业服务业等支出</t>
  </si>
  <si>
    <t xml:space="preserve">    制造业</t>
  </si>
  <si>
    <t xml:space="preserve">      对城市公交的补贴</t>
  </si>
  <si>
    <t xml:space="preserve">      其他民用航空运输支出</t>
  </si>
  <si>
    <t xml:space="preserve">      农村水利</t>
  </si>
  <si>
    <t xml:space="preserve">    水利</t>
  </si>
  <si>
    <t xml:space="preserve">    老龄卫生健康事务</t>
  </si>
  <si>
    <t xml:space="preserve">      公共租赁住房</t>
  </si>
  <si>
    <t xml:space="preserve">      成品油价格改革补贴其他支出</t>
  </si>
  <si>
    <t xml:space="preserve">      科技转化与推广服务</t>
  </si>
  <si>
    <t xml:space="preserve">    涉外发展服务支出</t>
  </si>
  <si>
    <t xml:space="preserve">      其他森林消防事务支出</t>
  </si>
  <si>
    <t xml:space="preserve">    保障性安居工程支出</t>
  </si>
  <si>
    <t xml:space="preserve">      自然资源利用与保护</t>
  </si>
  <si>
    <t xml:space="preserve">    其他金融支出</t>
  </si>
  <si>
    <t xml:space="preserve">    其他城乡社区支出</t>
  </si>
  <si>
    <t xml:space="preserve">      工程建设标准规范编制与监管</t>
  </si>
  <si>
    <t xml:space="preserve">      地方政府其他一般债务付息支出</t>
  </si>
  <si>
    <t xml:space="preserve">      创业担保贷款贴息</t>
  </si>
  <si>
    <t xml:space="preserve">      地震灾害预防</t>
  </si>
  <si>
    <t xml:space="preserve">      扶贫事业机构</t>
  </si>
  <si>
    <t xml:space="preserve">      气象事业机构</t>
  </si>
  <si>
    <t xml:space="preserve">      安全防卫</t>
  </si>
  <si>
    <t xml:space="preserve">    民用航空运输</t>
  </si>
  <si>
    <t xml:space="preserve">      对村集体经济组织的补助</t>
  </si>
  <si>
    <t xml:space="preserve">      食品流通安全补贴</t>
  </si>
  <si>
    <t xml:space="preserve">      公共交通运营补助</t>
  </si>
  <si>
    <t xml:space="preserve">      农业结构调整补贴</t>
  </si>
  <si>
    <t xml:space="preserve">      气象装备保障维护</t>
  </si>
  <si>
    <t xml:space="preserve">    建筑业</t>
  </si>
  <si>
    <t xml:space="preserve">      农业保险保费补贴</t>
  </si>
  <si>
    <t xml:space="preserve">    金融调控支出</t>
  </si>
  <si>
    <t xml:space="preserve">      从业人员资格考试</t>
  </si>
  <si>
    <t xml:space="preserve">      消防应急救援</t>
  </si>
  <si>
    <t xml:space="preserve">    应急管理事务</t>
  </si>
  <si>
    <t xml:space="preserve">    交通运输</t>
  </si>
  <si>
    <t xml:space="preserve">      其他商业流通事务支出</t>
  </si>
  <si>
    <t xml:space="preserve">      石油加工、炼焦及核燃料加工业</t>
  </si>
  <si>
    <t xml:space="preserve">      水利安全监督</t>
  </si>
  <si>
    <t xml:space="preserve">      农药储备</t>
  </si>
  <si>
    <t xml:space="preserve">    目标价格补贴</t>
  </si>
  <si>
    <t xml:space="preserve">    农村综合改革</t>
  </si>
  <si>
    <t xml:space="preserve">      地方政府一般债券付息支出</t>
  </si>
  <si>
    <t xml:space="preserve">      其他重要商品储备支出</t>
  </si>
  <si>
    <t xml:space="preserve">      气象预报预测</t>
  </si>
  <si>
    <t xml:space="preserve">      民贸企业补贴</t>
  </si>
  <si>
    <t xml:space="preserve">    成品油价格改革对交通运输的补贴</t>
  </si>
  <si>
    <t xml:space="preserve">    扶贫</t>
  </si>
  <si>
    <t xml:space="preserve">      大中型水库移民后期扶持专项支出</t>
  </si>
  <si>
    <t xml:space="preserve">      行业业务管理</t>
  </si>
  <si>
    <t xml:space="preserve">      气象法规与标准</t>
  </si>
  <si>
    <t xml:space="preserve">      粮食财务挂账消化款</t>
  </si>
  <si>
    <t xml:space="preserve">      农村综合改革示范试点补助</t>
  </si>
  <si>
    <t xml:space="preserve">      对农村道路客运的补贴</t>
  </si>
  <si>
    <t xml:space="preserve">      其他铁路运输支出</t>
  </si>
  <si>
    <t xml:space="preserve">      工程建设管理</t>
  </si>
  <si>
    <t xml:space="preserve">      通信设备、计算机及其他电子设备制造业</t>
  </si>
  <si>
    <t xml:space="preserve">      安全生产基础</t>
  </si>
  <si>
    <t xml:space="preserve">      铁路路网建设</t>
  </si>
  <si>
    <t xml:space="preserve">      水利工程建设</t>
  </si>
  <si>
    <t xml:space="preserve">      农村社会事业</t>
  </si>
  <si>
    <t xml:space="preserve">      煤炭储备</t>
  </si>
  <si>
    <t xml:space="preserve">      对高校毕业生到基层任职补助</t>
  </si>
  <si>
    <t xml:space="preserve">      自然资源调查与确权登记</t>
  </si>
  <si>
    <t xml:space="preserve">      水路运输管理支出</t>
  </si>
  <si>
    <t xml:space="preserve">      其他普惠金融发展支出</t>
  </si>
  <si>
    <t xml:space="preserve">      住房公积金</t>
  </si>
  <si>
    <t xml:space="preserve">      贷款贴息</t>
  </si>
  <si>
    <t xml:space="preserve">      基础测绘与地理信息监管</t>
  </si>
  <si>
    <t xml:space="preserve">      生产发展</t>
  </si>
  <si>
    <t xml:space="preserve">      农村危房改造</t>
  </si>
  <si>
    <t xml:space="preserve">      统计监测与信息服务</t>
  </si>
  <si>
    <t xml:space="preserve">      地震应急救援</t>
  </si>
  <si>
    <t xml:space="preserve">      对出租车的补贴</t>
  </si>
  <si>
    <t xml:space="preserve">    粮油储备</t>
  </si>
  <si>
    <t xml:space="preserve">      南水北调工程管理</t>
  </si>
  <si>
    <t xml:space="preserve">      稳定农民收入补贴</t>
  </si>
  <si>
    <t xml:space="preserve">    车辆购置税支出</t>
  </si>
  <si>
    <t xml:space="preserve">      深海调查与资源开发</t>
  </si>
  <si>
    <t xml:space="preserve">      南水北调工程建设</t>
  </si>
  <si>
    <t xml:space="preserve">      城管执法</t>
  </si>
  <si>
    <t xml:space="preserve">      处理陈化粮补贴</t>
  </si>
  <si>
    <t xml:space="preserve">    住房保障</t>
  </si>
  <si>
    <t xml:space="preserve">      中小企业发展专项</t>
  </si>
  <si>
    <t xml:space="preserve">      地质转产项目财政贴息</t>
  </si>
  <si>
    <t xml:space="preserve">      其他邮政业支出</t>
  </si>
  <si>
    <t xml:space="preserve">      成品油价格改革对林业的补贴</t>
  </si>
  <si>
    <t xml:space="preserve">      农业资源保护修复与利用</t>
  </si>
  <si>
    <t xml:space="preserve">      安全监管</t>
  </si>
  <si>
    <t xml:space="preserve">      邮政普遍服务与特殊服务</t>
  </si>
  <si>
    <t xml:space="preserve">      公路和运输安全</t>
  </si>
  <si>
    <t xml:space="preserve">      水利技术推广</t>
  </si>
  <si>
    <t xml:space="preserve">      自然灾害救灾补助</t>
  </si>
  <si>
    <t xml:space="preserve">      产业化管理</t>
  </si>
  <si>
    <t xml:space="preserve">    能源储备</t>
  </si>
  <si>
    <t xml:space="preserve">      其他保障性安居工程支出</t>
  </si>
  <si>
    <t xml:space="preserve">    其他支出</t>
  </si>
  <si>
    <t xml:space="preserve">      水利行业业务管理</t>
  </si>
  <si>
    <t xml:space="preserve">      森林生态效益补偿</t>
  </si>
  <si>
    <t xml:space="preserve">      地质矿产资源与环境调查</t>
  </si>
  <si>
    <t xml:space="preserve">      交通运输设备制造业</t>
  </si>
  <si>
    <t xml:space="preserve">    煤矿安全</t>
  </si>
  <si>
    <t xml:space="preserve">    资源勘探开发</t>
  </si>
  <si>
    <t xml:space="preserve">      救助打捞</t>
  </si>
  <si>
    <t xml:space="preserve">      森林资源培育</t>
  </si>
  <si>
    <t xml:space="preserve">      食糖储备</t>
  </si>
  <si>
    <t xml:space="preserve">    铁路运输</t>
  </si>
  <si>
    <t xml:space="preserve">      民用航空安全</t>
  </si>
  <si>
    <t xml:space="preserve">    城乡社区管理事务</t>
  </si>
  <si>
    <t xml:space="preserve">      气象信息传输及管理</t>
  </si>
  <si>
    <t xml:space="preserve">      交通运输信息化建设</t>
  </si>
  <si>
    <t xml:space="preserve">    林业和草原</t>
  </si>
  <si>
    <t xml:space="preserve">      病虫害控制</t>
  </si>
  <si>
    <t xml:space="preserve">      化肥储备</t>
  </si>
  <si>
    <t xml:space="preserve">      自然灾害灾后重建补助</t>
  </si>
  <si>
    <t xml:space="preserve">      海水淡化</t>
  </si>
  <si>
    <t xml:space="preserve">      反洗钱</t>
  </si>
  <si>
    <t xml:space="preserve">      货币发行</t>
  </si>
  <si>
    <t xml:space="preserve">      市场监测及信息管理</t>
  </si>
  <si>
    <t xml:space="preserve">      信息管理</t>
  </si>
  <si>
    <t xml:space="preserve">      非金属矿物制品业</t>
  </si>
  <si>
    <t xml:space="preserve">      海事管理</t>
  </si>
  <si>
    <t xml:space="preserve">      灾害风险防治</t>
  </si>
  <si>
    <t xml:space="preserve">      保障性住房租金补贴</t>
  </si>
  <si>
    <t xml:space="preserve">      金融行业电子化建设</t>
  </si>
  <si>
    <t xml:space="preserve">      水土保持</t>
  </si>
  <si>
    <t xml:space="preserve">      气象服务</t>
  </si>
  <si>
    <t xml:space="preserve">      车辆购置税用于公路等基础设施建设支出</t>
  </si>
  <si>
    <t xml:space="preserve">      船舶检验</t>
  </si>
  <si>
    <t xml:space="preserve">      公路运输管理</t>
  </si>
  <si>
    <t xml:space="preserve">      化解其他公益性乡村债务支出</t>
  </si>
  <si>
    <t xml:space="preserve">      粮食财务挂账利息补贴</t>
  </si>
  <si>
    <t xml:space="preserve">      海洋战略规划与预警监测</t>
  </si>
  <si>
    <t xml:space="preserve">    普惠金融发展支出</t>
  </si>
  <si>
    <t xml:space="preserve">      国家粮油差价补贴</t>
  </si>
  <si>
    <t xml:space="preserve">      其他金融调控支出</t>
  </si>
  <si>
    <t xml:space="preserve">      其他公路水路运输支出</t>
  </si>
  <si>
    <t xml:space="preserve">      自然保护区等管理</t>
  </si>
  <si>
    <t xml:space="preserve">      车辆购置税用于老旧汽车报废更新补贴</t>
  </si>
  <si>
    <t xml:space="preserve">      技术推广与转化</t>
  </si>
  <si>
    <t xml:space="preserve">      其他目标价格补贴</t>
  </si>
  <si>
    <t xml:space="preserve">      行业监管</t>
  </si>
  <si>
    <t xml:space="preserve">      风险基金补助</t>
  </si>
  <si>
    <t xml:space="preserve">    其他交通运输支出</t>
  </si>
  <si>
    <t xml:space="preserve">      车辆购置税其他支出</t>
  </si>
  <si>
    <t xml:space="preserve">    森林消防事务</t>
  </si>
  <si>
    <t xml:space="preserve">      金融部门其他行政支出</t>
  </si>
  <si>
    <t xml:space="preserve">      战略物资储备</t>
  </si>
  <si>
    <t xml:space="preserve">      购房补贴</t>
  </si>
  <si>
    <t xml:space="preserve">      黄金事务</t>
  </si>
  <si>
    <t xml:space="preserve">      公路建设</t>
  </si>
  <si>
    <t xml:space="preserve">      抗旱</t>
  </si>
  <si>
    <t xml:space="preserve">      其他应急管理支出</t>
  </si>
  <si>
    <t xml:space="preserve">      其他国有资产监管支出</t>
  </si>
  <si>
    <t xml:space="preserve">    建设市场管理与监督</t>
  </si>
  <si>
    <t xml:space="preserve">      自然资源社会公益服务</t>
  </si>
  <si>
    <t xml:space="preserve">      应急救援</t>
  </si>
  <si>
    <t xml:space="preserve">      铁路专项运输</t>
  </si>
  <si>
    <t xml:space="preserve">    自然灾害救灾及恢复重建支出</t>
  </si>
  <si>
    <t xml:space="preserve">    邮政业支出</t>
  </si>
  <si>
    <t xml:space="preserve">      住房租赁市场发展</t>
  </si>
  <si>
    <t xml:space="preserve">      黑色金属矿勘探和采选</t>
  </si>
  <si>
    <t xml:space="preserve">      地方政府向外国政府借款付息支出</t>
  </si>
  <si>
    <t xml:space="preserve">      棚户区改造</t>
  </si>
  <si>
    <t xml:space="preserve">      其他自然灾害防治支出</t>
  </si>
  <si>
    <t xml:space="preserve">      重点金融机构监管</t>
  </si>
  <si>
    <t xml:space="preserve">    公路水路运输</t>
  </si>
  <si>
    <t xml:space="preserve">    农业农村</t>
  </si>
  <si>
    <t xml:space="preserve">      防震减灾基础管理</t>
  </si>
  <si>
    <t xml:space="preserve">      扶贫贷款奖补和贴息</t>
  </si>
  <si>
    <t xml:space="preserve">      纺织业</t>
  </si>
  <si>
    <t xml:space="preserve">    金融部门监管支出</t>
  </si>
  <si>
    <t xml:space="preserve">      工艺品及其他制造业</t>
  </si>
  <si>
    <t xml:space="preserve">      其他水利支出</t>
  </si>
  <si>
    <t xml:space="preserve">      动植物保护</t>
  </si>
  <si>
    <t xml:space="preserve">      森林消防应急救援</t>
  </si>
  <si>
    <t xml:space="preserve">      森林资源管理</t>
  </si>
  <si>
    <t xml:space="preserve">      地质灾害防治</t>
  </si>
  <si>
    <t xml:space="preserve">      煤矿安全监察事务</t>
  </si>
  <si>
    <t xml:space="preserve">    城乡社区规划与管理</t>
  </si>
  <si>
    <t xml:space="preserve">      煤炭勘探开采和洗选</t>
  </si>
  <si>
    <t xml:space="preserve">      执法与监督</t>
  </si>
  <si>
    <t xml:space="preserve">      石油和天然气勘探开采</t>
  </si>
  <si>
    <t xml:space="preserve">      民航还贷专项支出</t>
  </si>
  <si>
    <t xml:space="preserve">      非金属矿勘探和采选</t>
  </si>
  <si>
    <t xml:space="preserve">      国外风险勘查</t>
  </si>
  <si>
    <t xml:space="preserve">      提租补贴</t>
  </si>
  <si>
    <t xml:space="preserve">      技术改造支出</t>
  </si>
  <si>
    <t xml:space="preserve">      防灾救灾</t>
  </si>
  <si>
    <t xml:space="preserve">    地方政府一般债务付息支出</t>
  </si>
  <si>
    <t xml:space="preserve">    地方政府一般债务发行费用支出</t>
  </si>
  <si>
    <t xml:space="preserve">      国际河流治理与管理</t>
  </si>
  <si>
    <t xml:space="preserve">      林区公共支出</t>
  </si>
  <si>
    <t xml:space="preserve">      其他城乡社区管理事务支出</t>
  </si>
  <si>
    <t xml:space="preserve">      专项业务及机关事务管理</t>
  </si>
  <si>
    <t xml:space="preserve">      税收业务</t>
  </si>
  <si>
    <t xml:space="preserve">      知识产权战略和规划</t>
  </si>
  <si>
    <t xml:space="preserve">      国际合作与交流</t>
  </si>
  <si>
    <t xml:space="preserve">      律师管理</t>
  </si>
  <si>
    <t xml:space="preserve">      公共法律服务</t>
  </si>
  <si>
    <t xml:space="preserve">      国家司法救助支出</t>
  </si>
  <si>
    <t xml:space="preserve">      实验室及相关设施</t>
  </si>
  <si>
    <t xml:space="preserve">      科技人才队伍建设</t>
  </si>
  <si>
    <t xml:space="preserve">      共性技术研究与开发</t>
  </si>
  <si>
    <t xml:space="preserve">      传输发射</t>
  </si>
  <si>
    <t xml:space="preserve">      广播电视事务</t>
  </si>
  <si>
    <t xml:space="preserve">      对机关事业单位职业年金的补助</t>
  </si>
  <si>
    <t xml:space="preserve">      促进创业补贴</t>
  </si>
  <si>
    <t xml:space="preserve">      土壤</t>
  </si>
  <si>
    <t xml:space="preserve">      对村级公益事业建设的补助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</si>
  <si>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</si>
  <si>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</si>
  <si>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</si>
  <si>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减免房租补贴</t>
  </si>
  <si>
    <t xml:space="preserve">      重点企业贷款贴息</t>
  </si>
  <si>
    <t xml:space="preserve">      地质勘查基金（周转金）支出</t>
  </si>
  <si>
    <t xml:space="preserve">    粮油物资事务</t>
  </si>
  <si>
    <t xml:space="preserve">      财务与审计支出</t>
  </si>
  <si>
    <t xml:space="preserve">      信息统计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</si>
  <si>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</si>
  <si>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</si>
  <si>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</si>
  <si>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</si>
  <si>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  成品油储备</t>
  </si>
  <si>
    <t xml:space="preserve">      储备粮（油）库建设</t>
  </si>
  <si>
    <t xml:space="preserve">      应急物资储备</t>
  </si>
  <si>
    <t xml:space="preserve">      地震事业机构</t>
  </si>
  <si>
    <t xml:space="preserve">    年初预留</t>
  </si>
  <si>
    <r>
      <t xml:space="preserve"> </t>
    </r>
    <r>
      <rPr>
        <sz val="12"/>
        <rFont val="宋体"/>
        <family val="3"/>
        <charset val="134"/>
      </rPr>
      <t xml:space="preserve"> </t>
    </r>
    <phoneticPr fontId="20" type="noConversion"/>
  </si>
  <si>
    <t>2021年湖口县“三公”经费预算表</t>
    <phoneticPr fontId="48" type="noConversion"/>
  </si>
  <si>
    <t>说明：1、参照2020年实际情况，将县委、县政府、县商务局等部门经上级审批，赴港澳台、国外开展招商引资、经贸交流等相关支出列入2021年预算“公务出国（境）费”安排。2、参照2020年实际情况，将县机关事务管理局及部分乡镇更新公务用车购置支出列入2021年预算“公务用车购置费”安排。 3、我县2021年“三公”经费年初预算数均不包含上年结余。</t>
    <phoneticPr fontId="48" type="noConversion"/>
  </si>
  <si>
    <t xml:space="preserve">    基本工资</t>
  </si>
  <si>
    <t xml:space="preserve">    津贴补贴</t>
  </si>
  <si>
    <t xml:space="preserve">    奖金</t>
  </si>
  <si>
    <t xml:space="preserve">    机关事业单位基本养老保险缴费</t>
  </si>
  <si>
    <t xml:space="preserve">    职业年金缴费</t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</si>
  <si>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</si>
  <si>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</si>
  <si>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</si>
  <si>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</si>
  <si>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伙食补助费</t>
  </si>
  <si>
    <t xml:space="preserve">    医疗费</t>
  </si>
  <si>
    <t xml:space="preserve">    其他</t>
  </si>
  <si>
    <t xml:space="preserve">    办公费</t>
  </si>
  <si>
    <t xml:space="preserve">    印刷费</t>
  </si>
  <si>
    <t xml:space="preserve">    手续费</t>
  </si>
  <si>
    <t xml:space="preserve">    水费  </t>
  </si>
  <si>
    <t xml:space="preserve">    电费 </t>
  </si>
  <si>
    <t xml:space="preserve">    邮电费 </t>
  </si>
  <si>
    <t xml:space="preserve">    取暖费 </t>
  </si>
  <si>
    <t xml:space="preserve">    物业管理费 </t>
  </si>
  <si>
    <t xml:space="preserve">    差旅费 </t>
  </si>
  <si>
    <t xml:space="preserve">    租赁费</t>
  </si>
  <si>
    <t xml:space="preserve">    工会经费 </t>
  </si>
  <si>
    <t xml:space="preserve">    福利费 </t>
  </si>
  <si>
    <t xml:space="preserve">    其他交通费用 </t>
  </si>
  <si>
    <t xml:space="preserve">    税金及附加费用             </t>
  </si>
  <si>
    <t xml:space="preserve">    会议费 </t>
  </si>
  <si>
    <t xml:space="preserve">    培训费 </t>
  </si>
  <si>
    <t xml:space="preserve">    专用材料费 </t>
  </si>
  <si>
    <t xml:space="preserve">    被装购置费 </t>
  </si>
  <si>
    <t xml:space="preserve">    专用燃料费 </t>
  </si>
  <si>
    <t xml:space="preserve">    咨询费 </t>
  </si>
  <si>
    <t xml:space="preserve">    劳务费 </t>
  </si>
  <si>
    <t xml:space="preserve">    委托业务费 </t>
  </si>
  <si>
    <t xml:space="preserve">    公务接待费 </t>
  </si>
  <si>
    <t xml:space="preserve">    因公出国（境）费用  </t>
  </si>
  <si>
    <t xml:space="preserve">    公务用车运行维护费</t>
  </si>
  <si>
    <t xml:space="preserve">    维修（护）费  </t>
  </si>
  <si>
    <t xml:space="preserve">    其他商品和服务支出</t>
  </si>
  <si>
    <t xml:space="preserve">  对个人和家庭的补助</t>
  </si>
  <si>
    <t xml:space="preserve">    抚恤金</t>
  </si>
  <si>
    <t xml:space="preserve">    生活补助</t>
  </si>
  <si>
    <t xml:space="preserve">    救济费</t>
  </si>
  <si>
    <t xml:space="preserve">    医疗费补助</t>
  </si>
  <si>
    <t xml:space="preserve">    奖励金</t>
  </si>
  <si>
    <t xml:space="preserve">    助学金</t>
  </si>
  <si>
    <t xml:space="preserve">    个人农业生产补贴</t>
  </si>
  <si>
    <t xml:space="preserve">    离休费</t>
  </si>
  <si>
    <t xml:space="preserve">    退休费</t>
  </si>
  <si>
    <t xml:space="preserve">    退职（役）费</t>
  </si>
  <si>
    <t xml:space="preserve">  资本性支出</t>
  </si>
  <si>
    <t xml:space="preserve">    房屋建筑物购建</t>
  </si>
  <si>
    <t xml:space="preserve">    办公设备购置 </t>
  </si>
  <si>
    <t xml:space="preserve">    专用设备购置 </t>
  </si>
  <si>
    <t xml:space="preserve">    基础设施建设</t>
  </si>
  <si>
    <t xml:space="preserve">    大型修缮</t>
  </si>
  <si>
    <t xml:space="preserve">    信息网络购置及软件购置更新 </t>
  </si>
  <si>
    <t xml:space="preserve">    公务用车购置  </t>
  </si>
  <si>
    <t xml:space="preserve">    其他 </t>
  </si>
  <si>
    <t xml:space="preserve">  商品服务支出</t>
  </si>
  <si>
    <t xml:space="preserve">  对企事业单位的补助</t>
  </si>
  <si>
    <t xml:space="preserve">  债务利息支出</t>
  </si>
  <si>
    <t xml:space="preserve">  基本建设支出</t>
  </si>
  <si>
    <t xml:space="preserve">  其他相关支出</t>
  </si>
  <si>
    <t>2020预算数</t>
    <phoneticPr fontId="48" type="noConversion"/>
  </si>
  <si>
    <t>2021年一般公共预算支出表</t>
    <phoneticPr fontId="48" type="noConversion"/>
  </si>
  <si>
    <t>2021年预算数</t>
    <phoneticPr fontId="48" type="noConversion"/>
  </si>
  <si>
    <t>2020年预算数</t>
    <phoneticPr fontId="48" type="noConversion"/>
  </si>
  <si>
    <t>2021年预算数</t>
    <phoneticPr fontId="48" type="noConversion"/>
  </si>
  <si>
    <t xml:space="preserve">      代扣代收代征税款手续费</t>
  </si>
  <si>
    <t xml:space="preserve">    人力资源事务</t>
  </si>
  <si>
    <t xml:space="preserve">      其他人力资源事务支出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</si>
</sst>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_);[Red]\(0\)"/>
    <numFmt numFmtId="178" formatCode="0.00_);[Red]\(0.00\)"/>
    <numFmt numFmtId="179" formatCode="0.0_ "/>
    <numFmt numFmtId="180" formatCode="0.00_ "/>
    <numFmt numFmtId="181" formatCode="0_);\(0\)"/>
  </numFmts>
  <fonts count="82">
    <font>
      <sz val="12"/>
      <name val="宋体"/>
      <charset val="134"/>
    </font>
    <font>
      <sz val="10"/>
      <name val="Arial"/>
      <family val="2"/>
    </font>
    <font>
      <sz val="19"/>
      <name val="黑体"/>
      <family val="3"/>
      <charset val="134"/>
    </font>
    <font>
      <sz val="11"/>
      <color indexed="8"/>
      <name val="宋体"/>
      <charset val="134"/>
    </font>
    <font>
      <sz val="11"/>
      <color indexed="8"/>
      <name val="Arial Narrow"/>
      <family val="2"/>
    </font>
    <font>
      <sz val="11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8"/>
      <name val="黑体"/>
      <family val="3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indexed="10"/>
      <name val="宋体"/>
      <charset val="134"/>
    </font>
    <font>
      <sz val="24"/>
      <name val="黑体"/>
      <family val="3"/>
      <charset val="134"/>
    </font>
    <font>
      <sz val="12"/>
      <color indexed="8"/>
      <name val="宋体"/>
      <charset val="134"/>
    </font>
    <font>
      <sz val="12"/>
      <name val="Arial"/>
      <family val="2"/>
    </font>
    <font>
      <b/>
      <sz val="22"/>
      <name val="黑体"/>
      <family val="3"/>
      <charset val="134"/>
    </font>
    <font>
      <sz val="23"/>
      <name val="黑体"/>
      <family val="3"/>
      <charset val="134"/>
    </font>
    <font>
      <sz val="9"/>
      <name val="宋体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2"/>
      <name val="楷体_GB2312"/>
      <family val="3"/>
      <charset val="134"/>
    </font>
    <font>
      <sz val="11"/>
      <color indexed="62"/>
      <name val="Tahoma"/>
      <family val="2"/>
      <charset val="134"/>
    </font>
    <font>
      <sz val="11"/>
      <color indexed="9"/>
      <name val="Tahoma"/>
      <family val="2"/>
      <charset val="134"/>
    </font>
    <font>
      <sz val="11"/>
      <color indexed="8"/>
      <name val="Tahoma"/>
      <family val="2"/>
      <charset val="134"/>
    </font>
    <font>
      <sz val="11"/>
      <color indexed="10"/>
      <name val="Tahoma"/>
      <family val="2"/>
      <charset val="134"/>
    </font>
    <font>
      <b/>
      <sz val="15"/>
      <color indexed="56"/>
      <name val="Tahoma"/>
      <family val="2"/>
      <charset val="134"/>
    </font>
    <font>
      <sz val="11"/>
      <color indexed="52"/>
      <name val="Tahoma"/>
      <family val="2"/>
      <charset val="134"/>
    </font>
    <font>
      <sz val="11"/>
      <color indexed="20"/>
      <name val="Tahoma"/>
      <family val="2"/>
      <charset val="134"/>
    </font>
    <font>
      <i/>
      <sz val="11"/>
      <color indexed="23"/>
      <name val="Tahoma"/>
      <family val="2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Tahoma"/>
      <family val="2"/>
      <charset val="134"/>
    </font>
    <font>
      <b/>
      <sz val="13"/>
      <color indexed="56"/>
      <name val="Tahoma"/>
      <family val="2"/>
      <charset val="134"/>
    </font>
    <font>
      <b/>
      <sz val="11"/>
      <color indexed="63"/>
      <name val="Tahoma"/>
      <family val="2"/>
      <charset val="134"/>
    </font>
    <font>
      <b/>
      <sz val="11"/>
      <color indexed="52"/>
      <name val="Tahoma"/>
      <family val="2"/>
      <charset val="134"/>
    </font>
    <font>
      <b/>
      <sz val="11"/>
      <color indexed="9"/>
      <name val="Tahoma"/>
      <family val="2"/>
      <charset val="134"/>
    </font>
    <font>
      <b/>
      <sz val="11"/>
      <color indexed="8"/>
      <name val="Tahoma"/>
      <family val="2"/>
      <charset val="134"/>
    </font>
    <font>
      <sz val="11"/>
      <color indexed="17"/>
      <name val="Tahoma"/>
      <family val="2"/>
      <charset val="134"/>
    </font>
    <font>
      <sz val="11"/>
      <color indexed="60"/>
      <name val="Tahoma"/>
      <family val="2"/>
      <charset val="134"/>
    </font>
    <font>
      <sz val="10"/>
      <name val="Helv"/>
      <family val="2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6"/>
      <name val="黑体"/>
      <family val="3"/>
      <charset val="134"/>
    </font>
    <font>
      <b/>
      <sz val="2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2900">
    <xf numFmtId="0" fontId="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9" fillId="4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6" fillId="16" borderId="5" applyNumberFormat="0" applyAlignment="0" applyProtection="0">
      <alignment vertical="center"/>
    </xf>
    <xf numFmtId="0" fontId="37" fillId="17" borderId="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24" fillId="7" borderId="5" applyNumberFormat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23" borderId="9" applyNumberFormat="0" applyFont="0" applyAlignment="0" applyProtection="0">
      <alignment vertical="center"/>
    </xf>
    <xf numFmtId="9" fontId="42" fillId="0" borderId="0" applyProtection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 applyProtection="0"/>
    <xf numFmtId="0" fontId="53" fillId="0" borderId="0">
      <alignment vertical="center"/>
    </xf>
    <xf numFmtId="0" fontId="53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64" fillId="24" borderId="5" applyNumberFormat="0" applyAlignment="0" applyProtection="0">
      <alignment vertical="center"/>
    </xf>
    <xf numFmtId="0" fontId="64" fillId="24" borderId="5" applyNumberFormat="0" applyAlignment="0" applyProtection="0">
      <alignment vertical="center"/>
    </xf>
    <xf numFmtId="0" fontId="66" fillId="24" borderId="8" applyNumberFormat="0" applyAlignment="0" applyProtection="0">
      <alignment vertical="center"/>
    </xf>
    <xf numFmtId="0" fontId="64" fillId="24" borderId="5" applyNumberFormat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64" fillId="24" borderId="5" applyNumberFormat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66" fillId="24" borderId="8" applyNumberFormat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65" fillId="17" borderId="6" applyNumberFormat="0" applyAlignment="0" applyProtection="0">
      <alignment vertical="center"/>
    </xf>
    <xf numFmtId="0" fontId="64" fillId="24" borderId="5" applyNumberFormat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59" fillId="0" borderId="2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1" fillId="0" borderId="0"/>
    <xf numFmtId="0" fontId="57" fillId="14" borderId="0" applyNumberFormat="0" applyBorder="0" applyAlignment="0" applyProtection="0">
      <alignment vertical="center"/>
    </xf>
    <xf numFmtId="0" fontId="42" fillId="0" borderId="0">
      <alignment vertical="center"/>
    </xf>
    <xf numFmtId="0" fontId="49" fillId="16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8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9" fontId="42" fillId="0" borderId="0" applyFont="0" applyFill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64" fillId="24" borderId="30" applyNumberFormat="0" applyAlignment="0" applyProtection="0">
      <alignment vertical="center"/>
    </xf>
    <xf numFmtId="0" fontId="42" fillId="0" borderId="0"/>
    <xf numFmtId="0" fontId="66" fillId="24" borderId="33" applyNumberFormat="0" applyAlignment="0" applyProtection="0">
      <alignment vertical="center"/>
    </xf>
    <xf numFmtId="0" fontId="64" fillId="24" borderId="30" applyNumberFormat="0" applyAlignment="0" applyProtection="0">
      <alignment vertical="center"/>
    </xf>
    <xf numFmtId="0" fontId="42" fillId="0" borderId="0">
      <alignment vertical="center"/>
    </xf>
    <xf numFmtId="0" fontId="64" fillId="24" borderId="30" applyNumberFormat="0" applyAlignment="0" applyProtection="0">
      <alignment vertical="center"/>
    </xf>
    <xf numFmtId="0" fontId="66" fillId="24" borderId="33" applyNumberFormat="0" applyAlignment="0" applyProtection="0">
      <alignment vertical="center"/>
    </xf>
    <xf numFmtId="0" fontId="64" fillId="24" borderId="30" applyNumberFormat="0" applyAlignment="0" applyProtection="0">
      <alignment vertical="center"/>
    </xf>
    <xf numFmtId="0" fontId="64" fillId="24" borderId="30" applyNumberFormat="0" applyAlignment="0" applyProtection="0">
      <alignment vertical="center"/>
    </xf>
    <xf numFmtId="0" fontId="42" fillId="0" borderId="0"/>
    <xf numFmtId="0" fontId="1" fillId="0" borderId="0"/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1" fillId="0" borderId="0"/>
    <xf numFmtId="0" fontId="1" fillId="0" borderId="0"/>
    <xf numFmtId="0" fontId="49" fillId="0" borderId="0">
      <alignment vertical="center"/>
    </xf>
    <xf numFmtId="0" fontId="49" fillId="0" borderId="0">
      <alignment vertical="center"/>
    </xf>
    <xf numFmtId="0" fontId="1" fillId="0" borderId="0"/>
    <xf numFmtId="0" fontId="1" fillId="0" borderId="0"/>
    <xf numFmtId="0" fontId="1" fillId="0" borderId="0"/>
    <xf numFmtId="0" fontId="39" fillId="4" borderId="0" applyNumberFormat="0" applyBorder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36" fillId="16" borderId="30" applyNumberFormat="0" applyAlignment="0" applyProtection="0">
      <alignment vertical="center"/>
    </xf>
    <xf numFmtId="0" fontId="37" fillId="17" borderId="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5" fillId="16" borderId="33" applyNumberFormat="0" applyAlignment="0" applyProtection="0">
      <alignment vertical="center"/>
    </xf>
    <xf numFmtId="0" fontId="24" fillId="7" borderId="30" applyNumberFormat="0" applyAlignment="0" applyProtection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23" borderId="36" applyNumberFormat="0" applyFont="0" applyAlignment="0" applyProtection="0">
      <alignment vertical="center"/>
    </xf>
    <xf numFmtId="9" fontId="42" fillId="0" borderId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66" fillId="24" borderId="33" applyNumberFormat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68" fillId="7" borderId="30" applyNumberFormat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63" fillId="0" borderId="35" applyNumberFormat="0" applyFill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66" fillId="16" borderId="33" applyNumberFormat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0" borderId="0">
      <alignment vertical="center"/>
    </xf>
    <xf numFmtId="0" fontId="66" fillId="24" borderId="33" applyNumberFormat="0" applyAlignment="0" applyProtection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64" fillId="16" borderId="30" applyNumberFormat="0" applyAlignment="0" applyProtection="0">
      <alignment vertical="center"/>
    </xf>
    <xf numFmtId="0" fontId="1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1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0" fillId="0" borderId="2" applyNumberFormat="0" applyFill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3" fillId="0" borderId="35" applyNumberFormat="0" applyFill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3" fillId="0" borderId="35" applyNumberFormat="0" applyFill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6" fillId="24" borderId="33" applyNumberFormat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11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55" fillId="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3" fillId="0" borderId="35" applyNumberFormat="0" applyFill="0" applyAlignment="0" applyProtection="0">
      <alignment vertical="center"/>
    </xf>
    <xf numFmtId="0" fontId="42" fillId="0" borderId="0"/>
    <xf numFmtId="0" fontId="42" fillId="0" borderId="0"/>
    <xf numFmtId="0" fontId="63" fillId="0" borderId="35" applyNumberFormat="0" applyFill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63" fillId="0" borderId="35" applyNumberFormat="0" applyFill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3" fillId="0" borderId="35" applyNumberFormat="0" applyFill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6" fillId="16" borderId="33" applyNumberFormat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3" fillId="0" borderId="35" applyNumberFormat="0" applyFill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6" fillId="16" borderId="33" applyNumberFormat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23" borderId="36" applyNumberFormat="0" applyFont="0" applyAlignment="0" applyProtection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9" fillId="1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8" fillId="7" borderId="30" applyNumberFormat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5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62" fillId="3" borderId="0" applyNumberFormat="0" applyBorder="0" applyAlignment="0" applyProtection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69" fillId="10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3" fillId="22" borderId="0" applyNumberFormat="0" applyBorder="0" applyAlignment="0" applyProtection="0">
      <alignment vertical="center"/>
    </xf>
    <xf numFmtId="0" fontId="42" fillId="0" borderId="0"/>
    <xf numFmtId="0" fontId="49" fillId="8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55" fillId="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2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9" fillId="5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49" fillId="0" borderId="0">
      <alignment vertical="center"/>
    </xf>
    <xf numFmtId="0" fontId="69" fillId="12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49" fillId="0" borderId="0">
      <alignment vertical="center"/>
    </xf>
    <xf numFmtId="0" fontId="69" fillId="9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49" fillId="0" borderId="0">
      <alignment vertical="center"/>
    </xf>
    <xf numFmtId="0" fontId="69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9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49" fillId="0" borderId="0">
      <alignment vertical="center"/>
    </xf>
    <xf numFmtId="0" fontId="69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9" fillId="0" borderId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49" fillId="0" borderId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35" fillId="16" borderId="33" applyNumberFormat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5" fillId="3" borderId="0" applyNumberFormat="0" applyBorder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49" fillId="0" borderId="0">
      <alignment vertical="center"/>
    </xf>
    <xf numFmtId="0" fontId="55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1" fillId="0" borderId="0"/>
    <xf numFmtId="0" fontId="4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1" fillId="0" borderId="0"/>
    <xf numFmtId="0" fontId="1" fillId="0" borderId="0"/>
    <xf numFmtId="0" fontId="1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49" fillId="0" borderId="0">
      <alignment vertical="center"/>
    </xf>
    <xf numFmtId="0" fontId="63" fillId="0" borderId="35" applyNumberFormat="0" applyFill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3" fillId="0" borderId="35" applyNumberFormat="0" applyFill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3" fillId="0" borderId="35" applyNumberFormat="0" applyFill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6" fillId="16" borderId="33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3" fillId="0" borderId="35" applyNumberFormat="0" applyFill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3" fillId="0" borderId="35" applyNumberFormat="0" applyFill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3" fillId="0" borderId="35" applyNumberFormat="0" applyFill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6" fillId="16" borderId="33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6" fillId="16" borderId="33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4" fillId="16" borderId="30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66" fillId="16" borderId="33" applyNumberFormat="0" applyAlignment="0" applyProtection="0">
      <alignment vertical="center"/>
    </xf>
    <xf numFmtId="0" fontId="49" fillId="0" borderId="0">
      <alignment vertical="center"/>
    </xf>
    <xf numFmtId="0" fontId="4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6" fillId="16" borderId="33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4" fillId="16" borderId="30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66" fillId="16" borderId="33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6" fillId="16" borderId="33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68" fillId="7" borderId="30" applyNumberFormat="0" applyAlignment="0" applyProtection="0">
      <alignment vertical="center"/>
    </xf>
    <xf numFmtId="0" fontId="68" fillId="7" borderId="30" applyNumberFormat="0" applyAlignment="0" applyProtection="0">
      <alignment vertical="center"/>
    </xf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68" fillId="7" borderId="30" applyNumberFormat="0" applyAlignment="0" applyProtection="0">
      <alignment vertical="center"/>
    </xf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68" fillId="7" borderId="30" applyNumberFormat="0" applyAlignment="0" applyProtection="0">
      <alignment vertical="center"/>
    </xf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4" fillId="16" borderId="30" applyNumberFormat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73" fillId="22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6" fillId="16" borderId="33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6" fillId="4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9" fillId="0" borderId="0">
      <alignment vertical="center"/>
    </xf>
    <xf numFmtId="0" fontId="42" fillId="23" borderId="36" applyNumberFormat="0" applyFon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6" fillId="16" borderId="33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4" fillId="16" borderId="30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23" borderId="36" applyNumberFormat="0" applyFon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68" fillId="7" borderId="30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23" borderId="36" applyNumberFormat="0" applyFon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4" fillId="16" borderId="30" applyNumberFormat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4" fillId="16" borderId="30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23" borderId="36" applyNumberFormat="0" applyFon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9" fillId="0" borderId="0">
      <alignment vertical="center"/>
    </xf>
    <xf numFmtId="0" fontId="53" fillId="0" borderId="0">
      <alignment vertical="center"/>
    </xf>
    <xf numFmtId="0" fontId="49" fillId="0" borderId="0">
      <alignment vertical="center"/>
    </xf>
    <xf numFmtId="0" fontId="53" fillId="0" borderId="0">
      <alignment vertical="center"/>
    </xf>
    <xf numFmtId="0" fontId="4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64" fillId="16" borderId="30" applyNumberFormat="0" applyAlignment="0" applyProtection="0">
      <alignment vertical="center"/>
    </xf>
    <xf numFmtId="0" fontId="74" fillId="17" borderId="6" applyNumberFormat="0" applyAlignment="0" applyProtection="0">
      <alignment vertical="center"/>
    </xf>
    <xf numFmtId="0" fontId="74" fillId="17" borderId="6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76" fillId="0" borderId="7" applyNumberFormat="0" applyFill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8" fillId="7" borderId="30" applyNumberFormat="0" applyAlignment="0" applyProtection="0">
      <alignment vertical="center"/>
    </xf>
    <xf numFmtId="0" fontId="68" fillId="7" borderId="30" applyNumberFormat="0" applyAlignment="0" applyProtection="0">
      <alignment vertical="center"/>
    </xf>
    <xf numFmtId="0" fontId="68" fillId="7" borderId="30" applyNumberFormat="0" applyAlignment="0" applyProtection="0">
      <alignment vertical="center"/>
    </xf>
    <xf numFmtId="0" fontId="68" fillId="7" borderId="30" applyNumberFormat="0" applyAlignment="0" applyProtection="0">
      <alignment vertical="center"/>
    </xf>
    <xf numFmtId="0" fontId="68" fillId="7" borderId="30" applyNumberFormat="0" applyAlignment="0" applyProtection="0">
      <alignment vertical="center"/>
    </xf>
    <xf numFmtId="0" fontId="68" fillId="7" borderId="30" applyNumberFormat="0" applyAlignment="0" applyProtection="0">
      <alignment vertical="center"/>
    </xf>
    <xf numFmtId="0" fontId="68" fillId="7" borderId="30" applyNumberFormat="0" applyAlignment="0" applyProtection="0">
      <alignment vertical="center"/>
    </xf>
    <xf numFmtId="0" fontId="68" fillId="7" borderId="30" applyNumberFormat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2" fillId="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2" fillId="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23" borderId="36" applyNumberFormat="0" applyFont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23" borderId="36" applyNumberFormat="0" applyFont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23" borderId="36" applyNumberFormat="0" applyFont="0" applyAlignment="0" applyProtection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23" borderId="36" applyNumberFormat="0" applyFon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42" fillId="23" borderId="36" applyNumberFormat="0" applyFon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66" fillId="16" borderId="33" applyNumberFormat="0" applyAlignment="0" applyProtection="0">
      <alignment vertical="center"/>
    </xf>
    <xf numFmtId="0" fontId="42" fillId="0" borderId="0"/>
    <xf numFmtId="0" fontId="35" fillId="16" borderId="33" applyNumberFormat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 applyProtection="0"/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2" fillId="0" borderId="0" applyProtection="0"/>
    <xf numFmtId="0" fontId="49" fillId="0" borderId="0" applyProtection="0">
      <alignment vertical="center"/>
    </xf>
    <xf numFmtId="0" fontId="42" fillId="0" borderId="0" applyProtection="0"/>
    <xf numFmtId="0" fontId="42" fillId="0" borderId="0"/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8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9" fillId="0" borderId="0" applyProtection="0">
      <alignment vertical="center"/>
    </xf>
    <xf numFmtId="0" fontId="42" fillId="0" borderId="0" applyProtection="0"/>
    <xf numFmtId="0" fontId="42" fillId="0" borderId="0"/>
    <xf numFmtId="0" fontId="42" fillId="0" borderId="0"/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9" fillId="0" borderId="0" applyProtection="0">
      <alignment vertical="center"/>
    </xf>
    <xf numFmtId="0" fontId="42" fillId="0" borderId="0" applyProtection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</cellStyleXfs>
  <cellXfs count="243">
    <xf numFmtId="0" fontId="0" fillId="0" borderId="0" xfId="0" applyFont="1" applyAlignment="1">
      <alignment vertical="center"/>
    </xf>
    <xf numFmtId="0" fontId="1" fillId="0" borderId="0" xfId="1" applyFont="1"/>
    <xf numFmtId="0" fontId="0" fillId="0" borderId="0" xfId="1" applyFont="1" applyAlignment="1">
      <alignment vertical="center"/>
    </xf>
    <xf numFmtId="0" fontId="3" fillId="24" borderId="10" xfId="1" applyNumberFormat="1" applyFont="1" applyFill="1" applyBorder="1" applyAlignment="1" applyProtection="1">
      <alignment vertical="center"/>
    </xf>
    <xf numFmtId="0" fontId="4" fillId="24" borderId="10" xfId="1" applyNumberFormat="1" applyFont="1" applyFill="1" applyBorder="1" applyAlignment="1" applyProtection="1">
      <alignment vertical="center"/>
    </xf>
    <xf numFmtId="0" fontId="4" fillId="24" borderId="11" xfId="1" applyNumberFormat="1" applyFont="1" applyFill="1" applyBorder="1" applyAlignment="1" applyProtection="1">
      <alignment vertical="center"/>
    </xf>
    <xf numFmtId="0" fontId="5" fillId="24" borderId="11" xfId="1" applyNumberFormat="1" applyFont="1" applyFill="1" applyBorder="1" applyAlignment="1" applyProtection="1"/>
    <xf numFmtId="0" fontId="6" fillId="24" borderId="12" xfId="1" applyNumberFormat="1" applyFont="1" applyFill="1" applyBorder="1" applyAlignment="1" applyProtection="1">
      <alignment horizontal="center" vertical="center" wrapText="1"/>
    </xf>
    <xf numFmtId="0" fontId="6" fillId="24" borderId="13" xfId="1" applyNumberFormat="1" applyFont="1" applyFill="1" applyBorder="1" applyAlignment="1" applyProtection="1">
      <alignment horizontal="center" vertical="center" wrapText="1"/>
    </xf>
    <xf numFmtId="0" fontId="6" fillId="24" borderId="14" xfId="1" applyNumberFormat="1" applyFont="1" applyFill="1" applyBorder="1" applyAlignment="1" applyProtection="1">
      <alignment horizontal="center" vertical="center" wrapText="1"/>
    </xf>
    <xf numFmtId="0" fontId="6" fillId="24" borderId="15" xfId="1" applyNumberFormat="1" applyFont="1" applyFill="1" applyBorder="1" applyAlignment="1" applyProtection="1">
      <alignment horizontal="center" vertical="center" wrapText="1"/>
    </xf>
    <xf numFmtId="0" fontId="6" fillId="24" borderId="16" xfId="1" applyNumberFormat="1" applyFont="1" applyFill="1" applyBorder="1" applyAlignment="1" applyProtection="1">
      <alignment horizontal="center" vertical="center" wrapText="1"/>
    </xf>
    <xf numFmtId="0" fontId="7" fillId="0" borderId="17" xfId="1" applyNumberFormat="1" applyFont="1" applyFill="1" applyBorder="1" applyAlignment="1" applyProtection="1">
      <alignment horizontal="left" vertical="center" wrapText="1"/>
    </xf>
    <xf numFmtId="176" fontId="5" fillId="0" borderId="18" xfId="1" applyNumberFormat="1" applyFont="1" applyBorder="1" applyAlignment="1">
      <alignment vertical="center" wrapText="1"/>
    </xf>
    <xf numFmtId="0" fontId="7" fillId="0" borderId="19" xfId="1" applyNumberFormat="1" applyFont="1" applyFill="1" applyBorder="1" applyAlignment="1" applyProtection="1">
      <alignment horizontal="left" vertical="center" wrapText="1"/>
    </xf>
    <xf numFmtId="0" fontId="7" fillId="0" borderId="19" xfId="1" applyNumberFormat="1" applyFont="1" applyFill="1" applyBorder="1" applyAlignment="1" applyProtection="1">
      <alignment vertical="center" wrapText="1"/>
    </xf>
    <xf numFmtId="0" fontId="7" fillId="0" borderId="20" xfId="1" applyNumberFormat="1" applyFont="1" applyFill="1" applyBorder="1" applyAlignment="1" applyProtection="1">
      <alignment vertical="center" wrapText="1"/>
    </xf>
    <xf numFmtId="0" fontId="8" fillId="0" borderId="0" xfId="1" applyFont="1"/>
    <xf numFmtId="0" fontId="7" fillId="24" borderId="11" xfId="1" applyNumberFormat="1" applyFont="1" applyFill="1" applyBorder="1" applyAlignment="1" applyProtection="1">
      <alignment horizontal="right"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" fillId="24" borderId="0" xfId="1" applyFont="1" applyFill="1"/>
    <xf numFmtId="0" fontId="8" fillId="24" borderId="0" xfId="1" applyFont="1" applyFill="1"/>
    <xf numFmtId="0" fontId="42" fillId="0" borderId="0" xfId="3812"/>
    <xf numFmtId="0" fontId="10" fillId="24" borderId="0" xfId="3812" applyFont="1" applyFill="1" applyAlignment="1">
      <alignment horizontal="right"/>
    </xf>
    <xf numFmtId="0" fontId="8" fillId="0" borderId="0" xfId="3812" applyFont="1"/>
    <xf numFmtId="0" fontId="12" fillId="0" borderId="18" xfId="2460" applyFont="1" applyFill="1" applyBorder="1" applyAlignment="1">
      <alignment horizontal="center" vertical="center"/>
    </xf>
    <xf numFmtId="0" fontId="12" fillId="24" borderId="18" xfId="2460" applyFont="1" applyFill="1" applyBorder="1" applyAlignment="1">
      <alignment horizontal="center" vertical="center"/>
    </xf>
    <xf numFmtId="3" fontId="5" fillId="24" borderId="18" xfId="2460" applyNumberFormat="1" applyFont="1" applyFill="1" applyBorder="1" applyAlignment="1" applyProtection="1">
      <alignment vertical="center"/>
    </xf>
    <xf numFmtId="0" fontId="5" fillId="24" borderId="18" xfId="2460" applyFont="1" applyFill="1" applyBorder="1" applyAlignment="1">
      <alignment vertical="center"/>
    </xf>
    <xf numFmtId="3" fontId="5" fillId="24" borderId="18" xfId="2460" applyNumberFormat="1" applyFont="1" applyFill="1" applyBorder="1" applyAlignment="1" applyProtection="1">
      <alignment horizontal="left" vertical="center"/>
    </xf>
    <xf numFmtId="0" fontId="5" fillId="24" borderId="18" xfId="2460" applyFont="1" applyFill="1" applyBorder="1" applyAlignment="1">
      <alignment horizontal="right" vertical="center"/>
    </xf>
    <xf numFmtId="3" fontId="3" fillId="24" borderId="18" xfId="2460" applyNumberFormat="1" applyFont="1" applyFill="1" applyBorder="1" applyAlignment="1" applyProtection="1">
      <alignment vertical="center"/>
    </xf>
    <xf numFmtId="3" fontId="5" fillId="0" borderId="18" xfId="2460" applyNumberFormat="1" applyFont="1" applyFill="1" applyBorder="1" applyAlignment="1" applyProtection="1">
      <alignment vertical="center"/>
    </xf>
    <xf numFmtId="3" fontId="14" fillId="0" borderId="18" xfId="2460" applyNumberFormat="1" applyFont="1" applyFill="1" applyBorder="1" applyAlignment="1" applyProtection="1">
      <alignment vertical="center"/>
    </xf>
    <xf numFmtId="0" fontId="5" fillId="0" borderId="18" xfId="2460" applyFont="1" applyFill="1" applyBorder="1" applyAlignment="1">
      <alignment vertical="center"/>
    </xf>
    <xf numFmtId="0" fontId="0" fillId="24" borderId="18" xfId="2460" applyFont="1" applyFill="1" applyBorder="1" applyAlignment="1">
      <alignment horizontal="right" vertical="center"/>
    </xf>
    <xf numFmtId="3" fontId="5" fillId="0" borderId="18" xfId="2460" applyNumberFormat="1" applyFont="1" applyFill="1" applyBorder="1" applyAlignment="1" applyProtection="1">
      <alignment horizontal="left" vertical="center"/>
    </xf>
    <xf numFmtId="0" fontId="5" fillId="0" borderId="18" xfId="2460" applyFont="1" applyBorder="1" applyAlignment="1">
      <alignment horizontal="left" vertical="center"/>
    </xf>
    <xf numFmtId="0" fontId="5" fillId="0" borderId="18" xfId="1511" applyFont="1" applyFill="1" applyBorder="1" applyAlignment="1">
      <alignment vertical="center" wrapText="1"/>
    </xf>
    <xf numFmtId="0" fontId="0" fillId="24" borderId="18" xfId="2460" applyFont="1" applyFill="1" applyBorder="1" applyAlignment="1">
      <alignment vertical="center"/>
    </xf>
    <xf numFmtId="0" fontId="13" fillId="0" borderId="18" xfId="2460" applyFont="1" applyFill="1" applyBorder="1" applyAlignment="1">
      <alignment horizontal="distributed" vertical="center"/>
    </xf>
    <xf numFmtId="3" fontId="5" fillId="24" borderId="18" xfId="2460" applyNumberFormat="1" applyFont="1" applyFill="1" applyBorder="1" applyAlignment="1" applyProtection="1">
      <alignment horizontal="right" vertical="center"/>
    </xf>
    <xf numFmtId="0" fontId="13" fillId="0" borderId="18" xfId="2460" applyFont="1" applyFill="1" applyBorder="1" applyAlignment="1">
      <alignment vertical="center"/>
    </xf>
    <xf numFmtId="1" fontId="5" fillId="0" borderId="18" xfId="2460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0" borderId="0" xfId="0" applyFont="1"/>
    <xf numFmtId="177" fontId="1" fillId="0" borderId="0" xfId="0" applyNumberFormat="1" applyFont="1"/>
    <xf numFmtId="0" fontId="1" fillId="0" borderId="0" xfId="0" applyNumberFormat="1" applyFont="1"/>
    <xf numFmtId="0" fontId="5" fillId="0" borderId="0" xfId="1" applyFont="1" applyFill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177" fontId="0" fillId="24" borderId="18" xfId="0" applyNumberFormat="1" applyFont="1" applyFill="1" applyBorder="1" applyAlignment="1">
      <alignment horizontal="center" vertical="center" wrapText="1"/>
    </xf>
    <xf numFmtId="176" fontId="0" fillId="24" borderId="18" xfId="0" applyNumberFormat="1" applyFont="1" applyFill="1" applyBorder="1" applyAlignment="1">
      <alignment horizontal="center" vertical="center" wrapText="1"/>
    </xf>
    <xf numFmtId="0" fontId="0" fillId="24" borderId="18" xfId="0" applyNumberFormat="1" applyFont="1" applyFill="1" applyBorder="1" applyAlignment="1">
      <alignment horizontal="center" vertical="center" wrapText="1"/>
    </xf>
    <xf numFmtId="176" fontId="16" fillId="24" borderId="18" xfId="0" applyNumberFormat="1" applyFont="1" applyFill="1" applyBorder="1" applyAlignment="1">
      <alignment horizontal="center" vertical="center" wrapText="1"/>
    </xf>
    <xf numFmtId="0" fontId="0" fillId="0" borderId="18" xfId="0" applyFont="1" applyBorder="1"/>
    <xf numFmtId="177" fontId="12" fillId="24" borderId="18" xfId="0" applyNumberFormat="1" applyFont="1" applyFill="1" applyBorder="1" applyAlignment="1">
      <alignment horizontal="center" vertical="center" wrapText="1"/>
    </xf>
    <xf numFmtId="0" fontId="12" fillId="24" borderId="18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177" fontId="0" fillId="0" borderId="18" xfId="0" applyNumberFormat="1" applyFont="1" applyBorder="1" applyAlignment="1">
      <alignment horizontal="center"/>
    </xf>
    <xf numFmtId="177" fontId="12" fillId="0" borderId="18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177" fontId="0" fillId="0" borderId="18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177" fontId="17" fillId="0" borderId="0" xfId="0" applyNumberFormat="1" applyFont="1"/>
    <xf numFmtId="177" fontId="12" fillId="0" borderId="18" xfId="0" applyNumberFormat="1" applyFont="1" applyBorder="1" applyAlignment="1">
      <alignment horizontal="center" vertical="center" wrapText="1"/>
    </xf>
    <xf numFmtId="177" fontId="0" fillId="0" borderId="18" xfId="0" applyNumberFormat="1" applyFont="1" applyBorder="1" applyAlignment="1" applyProtection="1">
      <alignment horizontal="center" vertical="center"/>
    </xf>
    <xf numFmtId="177" fontId="0" fillId="0" borderId="18" xfId="0" applyNumberFormat="1" applyFont="1" applyBorder="1" applyAlignment="1" applyProtection="1">
      <alignment horizontal="center" vertical="center"/>
      <protection locked="0"/>
    </xf>
    <xf numFmtId="178" fontId="18" fillId="0" borderId="0" xfId="0" applyNumberFormat="1" applyFont="1" applyAlignment="1">
      <alignment vertical="center"/>
    </xf>
    <xf numFmtId="0" fontId="3" fillId="0" borderId="0" xfId="0" applyFont="1"/>
    <xf numFmtId="0" fontId="3" fillId="24" borderId="0" xfId="1" applyNumberFormat="1" applyFont="1" applyFill="1" applyBorder="1" applyAlignment="1" applyProtection="1">
      <alignment vertical="center"/>
    </xf>
    <xf numFmtId="0" fontId="4" fillId="24" borderId="0" xfId="1" applyNumberFormat="1" applyFont="1" applyFill="1" applyBorder="1" applyAlignment="1" applyProtection="1">
      <alignment vertical="center"/>
    </xf>
    <xf numFmtId="0" fontId="5" fillId="24" borderId="0" xfId="1" applyNumberFormat="1" applyFont="1" applyFill="1" applyBorder="1" applyAlignment="1" applyProtection="1"/>
    <xf numFmtId="0" fontId="10" fillId="0" borderId="18" xfId="2460" applyNumberFormat="1" applyFont="1" applyFill="1" applyBorder="1" applyAlignment="1" applyProtection="1">
      <alignment horizontal="center" vertical="center"/>
    </xf>
    <xf numFmtId="0" fontId="10" fillId="0" borderId="18" xfId="2460" applyNumberFormat="1" applyFont="1" applyFill="1" applyBorder="1" applyAlignment="1" applyProtection="1">
      <alignment horizontal="center" vertical="center" wrapText="1"/>
    </xf>
    <xf numFmtId="0" fontId="0" fillId="0" borderId="18" xfId="0" applyFont="1" applyBorder="1" applyAlignment="1">
      <alignment vertical="center"/>
    </xf>
    <xf numFmtId="176" fontId="0" fillId="0" borderId="18" xfId="1" applyNumberFormat="1" applyFont="1" applyBorder="1"/>
    <xf numFmtId="176" fontId="0" fillId="0" borderId="18" xfId="0" applyNumberFormat="1" applyFont="1" applyBorder="1" applyAlignment="1">
      <alignment vertical="center"/>
    </xf>
    <xf numFmtId="0" fontId="7" fillId="24" borderId="0" xfId="1" applyNumberFormat="1" applyFont="1" applyFill="1" applyBorder="1" applyAlignment="1" applyProtection="1">
      <alignment horizontal="right" vertical="center"/>
    </xf>
    <xf numFmtId="0" fontId="12" fillId="0" borderId="0" xfId="1" applyFont="1" applyAlignment="1">
      <alignment vertical="center"/>
    </xf>
    <xf numFmtId="0" fontId="0" fillId="0" borderId="0" xfId="1" applyFont="1" applyFill="1" applyAlignment="1">
      <alignment vertical="center" wrapText="1"/>
    </xf>
    <xf numFmtId="176" fontId="0" fillId="0" borderId="0" xfId="1" applyNumberFormat="1" applyFont="1" applyAlignment="1">
      <alignment vertical="center"/>
    </xf>
    <xf numFmtId="179" fontId="0" fillId="0" borderId="0" xfId="1" applyNumberFormat="1" applyFont="1" applyAlignment="1">
      <alignment vertical="center"/>
    </xf>
    <xf numFmtId="0" fontId="0" fillId="0" borderId="0" xfId="1" applyFont="1" applyFill="1" applyBorder="1" applyAlignment="1">
      <alignment vertical="center" wrapText="1"/>
    </xf>
    <xf numFmtId="0" fontId="12" fillId="0" borderId="18" xfId="1" applyFont="1" applyFill="1" applyBorder="1" applyAlignment="1">
      <alignment horizontal="center" vertical="center" wrapText="1"/>
    </xf>
    <xf numFmtId="176" fontId="12" fillId="0" borderId="18" xfId="1" applyNumberFormat="1" applyFont="1" applyBorder="1" applyAlignment="1">
      <alignment horizontal="center" vertical="center" wrapText="1"/>
    </xf>
    <xf numFmtId="179" fontId="12" fillId="0" borderId="18" xfId="1" applyNumberFormat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 wrapText="1"/>
    </xf>
    <xf numFmtId="0" fontId="21" fillId="24" borderId="18" xfId="1" applyNumberFormat="1" applyFont="1" applyFill="1" applyBorder="1" applyAlignment="1" applyProtection="1">
      <alignment vertical="center" wrapText="1"/>
    </xf>
    <xf numFmtId="176" fontId="0" fillId="24" borderId="18" xfId="1" applyNumberFormat="1" applyFont="1" applyFill="1" applyBorder="1" applyAlignment="1" applyProtection="1">
      <alignment horizontal="center" vertical="center"/>
    </xf>
    <xf numFmtId="176" fontId="0" fillId="0" borderId="18" xfId="1" applyNumberFormat="1" applyFont="1" applyBorder="1" applyAlignment="1">
      <alignment horizontal="center" vertical="center"/>
    </xf>
    <xf numFmtId="0" fontId="21" fillId="24" borderId="18" xfId="1" applyNumberFormat="1" applyFont="1" applyFill="1" applyBorder="1" applyAlignment="1" applyProtection="1">
      <alignment vertical="center"/>
    </xf>
    <xf numFmtId="177" fontId="16" fillId="0" borderId="18" xfId="1" applyNumberFormat="1" applyFont="1" applyBorder="1" applyAlignment="1">
      <alignment horizontal="center" vertical="center" wrapText="1"/>
    </xf>
    <xf numFmtId="177" fontId="0" fillId="0" borderId="18" xfId="1" applyNumberFormat="1" applyFont="1" applyBorder="1" applyAlignment="1">
      <alignment horizontal="center" vertical="center" wrapText="1"/>
    </xf>
    <xf numFmtId="0" fontId="22" fillId="24" borderId="18" xfId="1" applyNumberFormat="1" applyFont="1" applyFill="1" applyBorder="1" applyAlignment="1" applyProtection="1">
      <alignment horizontal="center" vertical="center" wrapText="1"/>
    </xf>
    <xf numFmtId="0" fontId="22" fillId="24" borderId="18" xfId="1" applyNumberFormat="1" applyFont="1" applyFill="1" applyBorder="1" applyAlignment="1" applyProtection="1">
      <alignment horizontal="center" vertical="center"/>
    </xf>
    <xf numFmtId="179" fontId="12" fillId="0" borderId="18" xfId="1" applyNumberFormat="1" applyFont="1" applyBorder="1" applyAlignment="1">
      <alignment horizontal="center" vertical="center"/>
    </xf>
    <xf numFmtId="176" fontId="23" fillId="0" borderId="18" xfId="1" applyNumberFormat="1" applyFont="1" applyBorder="1" applyAlignment="1">
      <alignment horizontal="center" vertical="center"/>
    </xf>
    <xf numFmtId="177" fontId="0" fillId="0" borderId="0" xfId="1" applyNumberFormat="1" applyFont="1" applyAlignment="1">
      <alignment vertical="center"/>
    </xf>
    <xf numFmtId="0" fontId="0" fillId="0" borderId="0" xfId="1" applyFont="1" applyBorder="1" applyAlignment="1">
      <alignment vertical="center"/>
    </xf>
    <xf numFmtId="177" fontId="12" fillId="0" borderId="18" xfId="1" applyNumberFormat="1" applyFont="1" applyBorder="1" applyAlignment="1">
      <alignment horizontal="center" vertical="center" wrapText="1"/>
    </xf>
    <xf numFmtId="0" fontId="5" fillId="24" borderId="18" xfId="1" applyNumberFormat="1" applyFont="1" applyFill="1" applyBorder="1" applyAlignment="1" applyProtection="1">
      <alignment vertical="center"/>
    </xf>
    <xf numFmtId="177" fontId="5" fillId="24" borderId="18" xfId="1" applyNumberFormat="1" applyFont="1" applyFill="1" applyBorder="1" applyAlignment="1" applyProtection="1">
      <alignment horizontal="center" vertical="center"/>
    </xf>
    <xf numFmtId="176" fontId="5" fillId="24" borderId="18" xfId="1" applyNumberFormat="1" applyFont="1" applyFill="1" applyBorder="1" applyAlignment="1" applyProtection="1">
      <alignment horizontal="center" vertical="center"/>
    </xf>
    <xf numFmtId="176" fontId="5" fillId="0" borderId="18" xfId="1" applyNumberFormat="1" applyFont="1" applyBorder="1" applyAlignment="1">
      <alignment horizontal="center" vertical="center"/>
    </xf>
    <xf numFmtId="177" fontId="5" fillId="0" borderId="18" xfId="1" applyNumberFormat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left" vertical="center"/>
    </xf>
    <xf numFmtId="0" fontId="5" fillId="0" borderId="18" xfId="1" applyFont="1" applyBorder="1" applyAlignment="1">
      <alignment vertical="center"/>
    </xf>
    <xf numFmtId="177" fontId="5" fillId="24" borderId="18" xfId="1" applyNumberFormat="1" applyFont="1" applyFill="1" applyBorder="1" applyAlignment="1">
      <alignment horizontal="center" vertical="center" wrapText="1"/>
    </xf>
    <xf numFmtId="0" fontId="13" fillId="24" borderId="18" xfId="1" applyNumberFormat="1" applyFont="1" applyFill="1" applyBorder="1" applyAlignment="1" applyProtection="1">
      <alignment horizontal="center" vertical="center"/>
    </xf>
    <xf numFmtId="0" fontId="5" fillId="0" borderId="18" xfId="1" applyFont="1" applyBorder="1" applyAlignment="1">
      <alignment horizontal="center" vertical="center"/>
    </xf>
    <xf numFmtId="176" fontId="5" fillId="24" borderId="18" xfId="1" applyNumberFormat="1" applyFont="1" applyFill="1" applyBorder="1" applyAlignment="1">
      <alignment horizontal="center" vertical="center"/>
    </xf>
    <xf numFmtId="10" fontId="5" fillId="0" borderId="18" xfId="1" applyNumberFormat="1" applyFont="1" applyBorder="1" applyAlignment="1">
      <alignment horizontal="center" vertical="center"/>
    </xf>
    <xf numFmtId="176" fontId="5" fillId="24" borderId="18" xfId="1" applyNumberFormat="1" applyFont="1" applyFill="1" applyBorder="1" applyAlignment="1" applyProtection="1">
      <alignment horizontal="center" vertical="center" wrapText="1"/>
      <protection locked="0"/>
    </xf>
    <xf numFmtId="179" fontId="5" fillId="0" borderId="18" xfId="1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50" fillId="24" borderId="18" xfId="2012" applyNumberFormat="1" applyFont="1" applyFill="1" applyBorder="1" applyAlignment="1" applyProtection="1">
      <alignment vertical="center" wrapText="1"/>
      <protection locked="0"/>
    </xf>
    <xf numFmtId="0" fontId="46" fillId="24" borderId="18" xfId="2012" applyNumberFormat="1" applyFont="1" applyFill="1" applyBorder="1" applyAlignment="1" applyProtection="1">
      <alignment vertical="center" wrapText="1"/>
      <protection locked="0"/>
    </xf>
    <xf numFmtId="0" fontId="47" fillId="24" borderId="18" xfId="2012" applyNumberFormat="1" applyFont="1" applyFill="1" applyBorder="1" applyAlignment="1" applyProtection="1">
      <alignment vertical="center" wrapText="1"/>
      <protection locked="0"/>
    </xf>
    <xf numFmtId="0" fontId="42" fillId="24" borderId="0" xfId="2012" applyNumberFormat="1" applyFont="1" applyFill="1" applyBorder="1" applyAlignment="1" applyProtection="1">
      <alignment horizontal="right" vertical="center" wrapText="1"/>
      <protection locked="0"/>
    </xf>
    <xf numFmtId="0" fontId="42" fillId="0" borderId="0" xfId="2012" applyFont="1" applyAlignment="1">
      <alignment vertical="center" wrapText="1"/>
    </xf>
    <xf numFmtId="0" fontId="21" fillId="24" borderId="0" xfId="2012" applyNumberFormat="1" applyFont="1" applyFill="1" applyBorder="1" applyAlignment="1" applyProtection="1">
      <alignment vertical="center" wrapText="1"/>
      <protection locked="0"/>
    </xf>
    <xf numFmtId="0" fontId="44" fillId="24" borderId="18" xfId="201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012" applyFont="1" applyBorder="1"/>
    <xf numFmtId="180" fontId="47" fillId="0" borderId="18" xfId="2012" applyNumberFormat="1" applyFont="1" applyFill="1" applyBorder="1" applyAlignment="1" applyProtection="1">
      <alignment horizontal="center" vertical="center" wrapText="1"/>
    </xf>
    <xf numFmtId="0" fontId="47" fillId="0" borderId="18" xfId="2012" applyNumberFormat="1" applyFont="1" applyFill="1" applyBorder="1" applyAlignment="1" applyProtection="1">
      <alignment horizontal="center" vertical="center"/>
    </xf>
    <xf numFmtId="0" fontId="42" fillId="0" borderId="0" xfId="0" applyFont="1" applyAlignment="1">
      <alignment vertical="center" wrapText="1"/>
    </xf>
    <xf numFmtId="0" fontId="67" fillId="28" borderId="0" xfId="5872" applyFont="1" applyFill="1" applyAlignment="1">
      <alignment vertical="center"/>
    </xf>
    <xf numFmtId="0" fontId="67" fillId="28" borderId="26" xfId="5872" applyFont="1" applyFill="1" applyBorder="1" applyAlignment="1">
      <alignment vertical="center"/>
    </xf>
    <xf numFmtId="0" fontId="54" fillId="28" borderId="26" xfId="5872" applyFont="1" applyFill="1" applyBorder="1" applyAlignment="1">
      <alignment horizontal="center" vertical="center"/>
    </xf>
    <xf numFmtId="176" fontId="67" fillId="28" borderId="26" xfId="5872" applyNumberFormat="1" applyFont="1" applyFill="1" applyBorder="1" applyAlignment="1" applyProtection="1">
      <alignment horizontal="left" vertical="center"/>
      <protection locked="0"/>
    </xf>
    <xf numFmtId="179" fontId="67" fillId="28" borderId="26" xfId="5872" applyNumberFormat="1" applyFont="1" applyFill="1" applyBorder="1" applyAlignment="1" applyProtection="1">
      <alignment horizontal="left" vertical="center"/>
      <protection locked="0"/>
    </xf>
    <xf numFmtId="176" fontId="67" fillId="28" borderId="31" xfId="5872" applyNumberFormat="1" applyFont="1" applyFill="1" applyBorder="1" applyAlignment="1" applyProtection="1">
      <alignment horizontal="left" vertical="center"/>
      <protection locked="0"/>
    </xf>
    <xf numFmtId="0" fontId="67" fillId="28" borderId="34" xfId="5872" applyFont="1" applyFill="1" applyBorder="1" applyAlignment="1">
      <alignment vertical="center"/>
    </xf>
    <xf numFmtId="0" fontId="67" fillId="29" borderId="26" xfId="5872" applyFont="1" applyFill="1" applyBorder="1" applyAlignment="1">
      <alignment vertical="center"/>
    </xf>
    <xf numFmtId="0" fontId="67" fillId="31" borderId="26" xfId="5872" applyFont="1" applyFill="1" applyBorder="1" applyAlignment="1">
      <alignment vertical="center"/>
    </xf>
    <xf numFmtId="176" fontId="67" fillId="29" borderId="26" xfId="5872" applyNumberFormat="1" applyFont="1" applyFill="1" applyBorder="1" applyAlignment="1" applyProtection="1">
      <alignment horizontal="left" vertical="center"/>
      <protection locked="0"/>
    </xf>
    <xf numFmtId="179" fontId="67" fillId="29" borderId="26" xfId="5872" applyNumberFormat="1" applyFont="1" applyFill="1" applyBorder="1" applyAlignment="1" applyProtection="1">
      <alignment horizontal="left" vertical="center"/>
      <protection locked="0"/>
    </xf>
    <xf numFmtId="176" fontId="67" fillId="29" borderId="31" xfId="5872" applyNumberFormat="1" applyFont="1" applyFill="1" applyBorder="1" applyAlignment="1" applyProtection="1">
      <alignment horizontal="left" vertical="center"/>
      <protection locked="0"/>
    </xf>
    <xf numFmtId="179" fontId="67" fillId="28" borderId="31" xfId="5872" applyNumberFormat="1" applyFont="1" applyFill="1" applyBorder="1" applyAlignment="1" applyProtection="1">
      <alignment horizontal="left" vertical="center"/>
      <protection locked="0"/>
    </xf>
    <xf numFmtId="0" fontId="67" fillId="29" borderId="31" xfId="5872" applyFont="1" applyFill="1" applyBorder="1" applyAlignment="1">
      <alignment vertical="center"/>
    </xf>
    <xf numFmtId="0" fontId="67" fillId="29" borderId="26" xfId="5872" applyFont="1" applyFill="1" applyBorder="1" applyAlignment="1">
      <alignment horizontal="left" vertical="center"/>
    </xf>
    <xf numFmtId="0" fontId="67" fillId="29" borderId="34" xfId="5872" applyFont="1" applyFill="1" applyBorder="1" applyAlignment="1">
      <alignment vertical="center"/>
    </xf>
    <xf numFmtId="0" fontId="67" fillId="31" borderId="34" xfId="5872" applyFont="1" applyFill="1" applyBorder="1" applyAlignment="1">
      <alignment vertical="center"/>
    </xf>
    <xf numFmtId="0" fontId="54" fillId="30" borderId="26" xfId="5872" applyFont="1" applyFill="1" applyBorder="1" applyAlignment="1">
      <alignment horizontal="distributed" vertical="center"/>
    </xf>
    <xf numFmtId="0" fontId="42" fillId="24" borderId="18" xfId="2460" applyFont="1" applyFill="1" applyBorder="1" applyAlignment="1">
      <alignment horizontal="right" vertical="center"/>
    </xf>
    <xf numFmtId="0" fontId="47" fillId="24" borderId="18" xfId="2460" applyFont="1" applyFill="1" applyBorder="1" applyAlignment="1">
      <alignment horizontal="right" vertical="center"/>
    </xf>
    <xf numFmtId="0" fontId="47" fillId="24" borderId="26" xfId="2460" applyFont="1" applyFill="1" applyBorder="1" applyAlignment="1">
      <alignment horizontal="right" vertical="center"/>
    </xf>
    <xf numFmtId="0" fontId="42" fillId="24" borderId="37" xfId="2460" applyFont="1" applyFill="1" applyBorder="1" applyAlignment="1">
      <alignment horizontal="right" vertical="center"/>
    </xf>
    <xf numFmtId="177" fontId="0" fillId="0" borderId="0" xfId="0" applyNumberFormat="1" applyFont="1" applyAlignment="1">
      <alignment vertical="center"/>
    </xf>
    <xf numFmtId="49" fontId="77" fillId="0" borderId="38" xfId="1501" applyNumberFormat="1" applyFont="1" applyBorder="1" applyAlignment="1" applyProtection="1">
      <alignment vertical="center"/>
    </xf>
    <xf numFmtId="0" fontId="42" fillId="0" borderId="0" xfId="12836" applyFont="1" applyAlignment="1">
      <alignment vertical="center"/>
    </xf>
    <xf numFmtId="177" fontId="42" fillId="0" borderId="0" xfId="2012" applyNumberFormat="1" applyFont="1" applyAlignment="1">
      <alignment vertical="center"/>
    </xf>
    <xf numFmtId="0" fontId="42" fillId="0" borderId="0" xfId="2012" applyFont="1" applyFill="1" applyAlignment="1">
      <alignment vertical="center"/>
    </xf>
    <xf numFmtId="177" fontId="47" fillId="0" borderId="0" xfId="2012" applyNumberFormat="1" applyFont="1" applyFill="1" applyAlignment="1">
      <alignment vertical="center"/>
    </xf>
    <xf numFmtId="0" fontId="1" fillId="0" borderId="0" xfId="2012" applyFont="1" applyFill="1" applyAlignment="1">
      <alignment horizontal="right" vertical="center"/>
    </xf>
    <xf numFmtId="0" fontId="44" fillId="0" borderId="37" xfId="2012" applyFont="1" applyFill="1" applyBorder="1" applyAlignment="1">
      <alignment horizontal="center" vertical="center"/>
    </xf>
    <xf numFmtId="177" fontId="44" fillId="0" borderId="37" xfId="2012" applyNumberFormat="1" applyFont="1" applyFill="1" applyBorder="1" applyAlignment="1">
      <alignment horizontal="center" vertical="center"/>
    </xf>
    <xf numFmtId="177" fontId="44" fillId="0" borderId="37" xfId="2012" applyNumberFormat="1" applyFont="1" applyFill="1" applyBorder="1" applyAlignment="1">
      <alignment horizontal="right" vertical="center"/>
    </xf>
    <xf numFmtId="0" fontId="44" fillId="0" borderId="37" xfId="2012" applyFont="1" applyBorder="1" applyAlignment="1">
      <alignment vertical="center"/>
    </xf>
    <xf numFmtId="177" fontId="44" fillId="0" borderId="37" xfId="2012" applyNumberFormat="1" applyFont="1" applyBorder="1" applyAlignment="1">
      <alignment vertical="center"/>
    </xf>
    <xf numFmtId="0" fontId="42" fillId="0" borderId="37" xfId="2012" applyFont="1" applyBorder="1" applyAlignment="1">
      <alignment vertical="center"/>
    </xf>
    <xf numFmtId="0" fontId="1" fillId="0" borderId="37" xfId="2012" applyFont="1" applyBorder="1" applyAlignment="1">
      <alignment vertical="center"/>
    </xf>
    <xf numFmtId="177" fontId="42" fillId="0" borderId="37" xfId="2012" applyNumberFormat="1" applyFont="1" applyBorder="1" applyAlignment="1">
      <alignment vertical="center"/>
    </xf>
    <xf numFmtId="0" fontId="44" fillId="0" borderId="37" xfId="2012" applyFont="1" applyBorder="1" applyAlignment="1">
      <alignment horizontal="center" vertical="center"/>
    </xf>
    <xf numFmtId="0" fontId="45" fillId="0" borderId="0" xfId="2012" applyFont="1" applyAlignment="1">
      <alignment vertical="center"/>
    </xf>
    <xf numFmtId="177" fontId="67" fillId="0" borderId="37" xfId="6027" applyNumberFormat="1" applyFont="1" applyFill="1" applyBorder="1" applyAlignment="1">
      <alignment horizontal="center" vertical="center"/>
    </xf>
    <xf numFmtId="0" fontId="47" fillId="24" borderId="37" xfId="5867" applyNumberFormat="1" applyFont="1" applyFill="1" applyBorder="1" applyAlignment="1" applyProtection="1">
      <alignment vertical="center"/>
      <protection locked="0"/>
    </xf>
    <xf numFmtId="179" fontId="47" fillId="32" borderId="37" xfId="5867" applyNumberFormat="1" applyFont="1" applyFill="1" applyBorder="1" applyAlignment="1" applyProtection="1">
      <alignment horizontal="left" vertical="center"/>
      <protection locked="0"/>
    </xf>
    <xf numFmtId="179" fontId="47" fillId="24" borderId="37" xfId="5867" applyNumberFormat="1" applyFont="1" applyFill="1" applyBorder="1" applyAlignment="1" applyProtection="1">
      <alignment horizontal="left" vertical="center"/>
      <protection locked="0"/>
    </xf>
    <xf numFmtId="176" fontId="47" fillId="24" borderId="37" xfId="5867" applyNumberFormat="1" applyFont="1" applyFill="1" applyBorder="1" applyAlignment="1" applyProtection="1">
      <alignment horizontal="left" vertical="center"/>
      <protection locked="0"/>
    </xf>
    <xf numFmtId="179" fontId="47" fillId="24" borderId="31" xfId="5867" applyNumberFormat="1" applyFont="1" applyFill="1" applyBorder="1" applyAlignment="1" applyProtection="1">
      <alignment horizontal="left" vertical="center"/>
      <protection locked="0"/>
    </xf>
    <xf numFmtId="0" fontId="0" fillId="0" borderId="37" xfId="0" applyFont="1" applyBorder="1" applyAlignment="1">
      <alignment vertical="center" wrapText="1"/>
    </xf>
    <xf numFmtId="0" fontId="47" fillId="0" borderId="37" xfId="5867" applyFont="1" applyFill="1" applyBorder="1" applyAlignment="1" applyProtection="1">
      <alignment horizontal="center" vertical="center"/>
      <protection locked="0"/>
    </xf>
    <xf numFmtId="0" fontId="42" fillId="0" borderId="0" xfId="2012" applyFont="1" applyFill="1" applyAlignment="1">
      <alignment horizontal="center" vertical="center" wrapText="1"/>
    </xf>
    <xf numFmtId="181" fontId="42" fillId="0" borderId="0" xfId="2012" applyNumberFormat="1" applyFont="1" applyFill="1" applyAlignment="1">
      <alignment horizontal="center" vertical="center" wrapText="1"/>
    </xf>
    <xf numFmtId="177" fontId="54" fillId="0" borderId="26" xfId="5872" applyNumberFormat="1" applyFont="1" applyFill="1" applyBorder="1" applyAlignment="1">
      <alignment horizontal="center" vertical="center" wrapText="1"/>
    </xf>
    <xf numFmtId="181" fontId="54" fillId="0" borderId="26" xfId="6027" applyNumberFormat="1" applyFont="1" applyFill="1" applyBorder="1" applyAlignment="1">
      <alignment horizontal="center" vertical="center"/>
    </xf>
    <xf numFmtId="1" fontId="47" fillId="0" borderId="37" xfId="5867" applyNumberFormat="1" applyFont="1" applyFill="1" applyBorder="1" applyAlignment="1" applyProtection="1">
      <alignment horizontal="center" vertical="center"/>
    </xf>
    <xf numFmtId="177" fontId="47" fillId="0" borderId="37" xfId="12843" applyNumberFormat="1" applyFont="1" applyFill="1" applyBorder="1" applyAlignment="1" applyProtection="1">
      <alignment horizontal="center" vertical="center"/>
      <protection locked="0"/>
    </xf>
    <xf numFmtId="0" fontId="47" fillId="0" borderId="37" xfId="5867" applyNumberFormat="1" applyFont="1" applyFill="1" applyBorder="1" applyAlignment="1" applyProtection="1">
      <alignment horizontal="center" vertical="center"/>
    </xf>
    <xf numFmtId="0" fontId="47" fillId="0" borderId="37" xfId="5867" applyNumberFormat="1" applyFont="1" applyFill="1" applyBorder="1" applyAlignment="1" applyProtection="1">
      <alignment horizontal="center" vertical="center"/>
      <protection locked="0"/>
    </xf>
    <xf numFmtId="177" fontId="67" fillId="0" borderId="26" xfId="5872" applyNumberFormat="1" applyFont="1" applyFill="1" applyBorder="1" applyAlignment="1">
      <alignment horizontal="center" vertical="center"/>
    </xf>
    <xf numFmtId="177" fontId="42" fillId="0" borderId="37" xfId="12843" applyNumberFormat="1" applyFont="1" applyFill="1" applyBorder="1" applyAlignment="1" applyProtection="1">
      <alignment horizontal="center" vertical="center"/>
      <protection locked="0"/>
    </xf>
    <xf numFmtId="0" fontId="46" fillId="0" borderId="37" xfId="5867" applyNumberFormat="1" applyFont="1" applyFill="1" applyBorder="1" applyAlignment="1" applyProtection="1">
      <alignment horizontal="center" vertical="center"/>
      <protection locked="0"/>
    </xf>
    <xf numFmtId="177" fontId="67" fillId="0" borderId="26" xfId="5872" applyNumberFormat="1" applyFont="1" applyFill="1" applyBorder="1" applyAlignment="1" applyProtection="1">
      <alignment horizontal="center" vertical="center"/>
      <protection locked="0"/>
    </xf>
    <xf numFmtId="177" fontId="46" fillId="0" borderId="37" xfId="12843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Fill="1" applyAlignment="1">
      <alignment horizontal="center" vertical="center" wrapText="1"/>
    </xf>
    <xf numFmtId="177" fontId="47" fillId="0" borderId="32" xfId="5870" applyNumberFormat="1" applyFont="1" applyFill="1" applyBorder="1" applyAlignment="1">
      <alignment horizontal="center" vertical="center" wrapText="1"/>
    </xf>
    <xf numFmtId="0" fontId="47" fillId="0" borderId="26" xfId="2012" applyNumberFormat="1" applyFont="1" applyFill="1" applyBorder="1" applyAlignment="1" applyProtection="1">
      <alignment horizontal="center" vertical="center" wrapText="1"/>
      <protection locked="0"/>
    </xf>
    <xf numFmtId="0" fontId="50" fillId="0" borderId="37" xfId="5867" applyNumberFormat="1" applyFont="1" applyFill="1" applyBorder="1" applyAlignment="1" applyProtection="1">
      <alignment horizontal="center" vertical="center"/>
    </xf>
    <xf numFmtId="177" fontId="50" fillId="0" borderId="37" xfId="12843" applyNumberFormat="1" applyFont="1" applyFill="1" applyBorder="1" applyAlignment="1" applyProtection="1">
      <alignment horizontal="center" vertical="center"/>
      <protection locked="0"/>
    </xf>
    <xf numFmtId="0" fontId="50" fillId="0" borderId="37" xfId="5867" applyNumberFormat="1" applyFont="1" applyFill="1" applyBorder="1" applyAlignment="1" applyProtection="1">
      <alignment horizontal="center" vertical="center"/>
      <protection locked="0"/>
    </xf>
    <xf numFmtId="177" fontId="67" fillId="0" borderId="37" xfId="12216" applyNumberFormat="1" applyFont="1" applyFill="1" applyBorder="1" applyAlignment="1">
      <alignment horizontal="center" vertical="center"/>
    </xf>
    <xf numFmtId="177" fontId="47" fillId="0" borderId="26" xfId="5870" applyNumberFormat="1" applyFont="1" applyFill="1" applyBorder="1" applyAlignment="1">
      <alignment horizontal="center" vertical="center" wrapText="1"/>
    </xf>
    <xf numFmtId="0" fontId="42" fillId="0" borderId="37" xfId="5867" applyNumberFormat="1" applyFont="1" applyFill="1" applyBorder="1" applyAlignment="1" applyProtection="1">
      <alignment horizontal="center" vertical="center"/>
    </xf>
    <xf numFmtId="0" fontId="42" fillId="0" borderId="37" xfId="5867" applyNumberFormat="1" applyFont="1" applyFill="1" applyBorder="1" applyAlignment="1" applyProtection="1">
      <alignment horizontal="center" vertical="center"/>
      <protection locked="0"/>
    </xf>
    <xf numFmtId="181" fontId="42" fillId="0" borderId="0" xfId="0" applyNumberFormat="1" applyFont="1" applyFill="1" applyAlignment="1">
      <alignment horizontal="center" vertical="center" wrapText="1"/>
    </xf>
    <xf numFmtId="0" fontId="47" fillId="0" borderId="18" xfId="2012" applyNumberFormat="1" applyFont="1" applyFill="1" applyBorder="1" applyAlignment="1" applyProtection="1">
      <alignment horizontal="center" vertical="center"/>
    </xf>
    <xf numFmtId="0" fontId="15" fillId="0" borderId="0" xfId="1" applyNumberFormat="1" applyFont="1" applyFill="1" applyBorder="1" applyAlignment="1" applyProtection="1">
      <alignment horizontal="center" vertical="center"/>
    </xf>
    <xf numFmtId="0" fontId="8" fillId="0" borderId="11" xfId="1" applyNumberFormat="1" applyFont="1" applyFill="1" applyBorder="1" applyAlignment="1" applyProtection="1">
      <alignment horizontal="right" vertical="center"/>
    </xf>
    <xf numFmtId="0" fontId="8" fillId="0" borderId="22" xfId="0" applyFont="1" applyBorder="1" applyAlignment="1">
      <alignment horizontal="left" vertical="center"/>
    </xf>
    <xf numFmtId="0" fontId="20" fillId="0" borderId="22" xfId="1" applyFont="1" applyFill="1" applyBorder="1" applyAlignment="1">
      <alignment horizontal="left" vertical="center" wrapText="1"/>
    </xf>
    <xf numFmtId="0" fontId="19" fillId="24" borderId="0" xfId="1" applyNumberFormat="1" applyFont="1" applyFill="1" applyBorder="1" applyAlignment="1" applyProtection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77" fontId="12" fillId="0" borderId="14" xfId="0" applyNumberFormat="1" applyFont="1" applyBorder="1" applyAlignment="1">
      <alignment horizontal="center" vertical="center" wrapText="1"/>
    </xf>
    <xf numFmtId="177" fontId="12" fillId="0" borderId="23" xfId="0" applyNumberFormat="1" applyFont="1" applyBorder="1" applyAlignment="1">
      <alignment horizontal="center" vertical="center" wrapText="1"/>
    </xf>
    <xf numFmtId="177" fontId="12" fillId="0" borderId="21" xfId="0" applyNumberFormat="1" applyFont="1" applyBorder="1" applyAlignment="1">
      <alignment horizontal="center" vertical="center" wrapText="1"/>
    </xf>
    <xf numFmtId="0" fontId="12" fillId="0" borderId="14" xfId="0" applyNumberFormat="1" applyFont="1" applyBorder="1" applyAlignment="1">
      <alignment horizontal="center" vertical="center" wrapText="1"/>
    </xf>
    <xf numFmtId="0" fontId="12" fillId="0" borderId="23" xfId="0" applyNumberFormat="1" applyFont="1" applyBorder="1" applyAlignment="1">
      <alignment horizontal="center" vertical="center" wrapText="1"/>
    </xf>
    <xf numFmtId="0" fontId="12" fillId="0" borderId="21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78" fontId="15" fillId="0" borderId="0" xfId="0" applyNumberFormat="1" applyFont="1" applyAlignment="1">
      <alignment horizontal="center" vertical="center"/>
    </xf>
    <xf numFmtId="14" fontId="0" fillId="0" borderId="11" xfId="0" applyNumberFormat="1" applyFont="1" applyBorder="1" applyAlignment="1">
      <alignment horizontal="left" vertical="center"/>
    </xf>
    <xf numFmtId="14" fontId="0" fillId="0" borderId="11" xfId="0" applyNumberFormat="1" applyFont="1" applyBorder="1" applyAlignment="1">
      <alignment horizontal="center" vertical="center"/>
    </xf>
    <xf numFmtId="177" fontId="16" fillId="0" borderId="11" xfId="3813" applyNumberFormat="1" applyFont="1" applyFill="1" applyBorder="1" applyAlignment="1" applyProtection="1">
      <alignment horizontal="right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77" fontId="12" fillId="0" borderId="18" xfId="0" applyNumberFormat="1" applyFont="1" applyBorder="1" applyAlignment="1">
      <alignment horizontal="center" vertical="center" wrapText="1"/>
    </xf>
    <xf numFmtId="0" fontId="9" fillId="0" borderId="0" xfId="3812" applyFont="1" applyAlignment="1">
      <alignment horizontal="center"/>
    </xf>
    <xf numFmtId="0" fontId="11" fillId="0" borderId="24" xfId="2460" applyFont="1" applyFill="1" applyBorder="1" applyAlignment="1">
      <alignment horizontal="center" vertical="center"/>
    </xf>
    <xf numFmtId="0" fontId="11" fillId="0" borderId="25" xfId="2460" applyFont="1" applyFill="1" applyBorder="1" applyAlignment="1">
      <alignment horizontal="center" vertical="center"/>
    </xf>
    <xf numFmtId="0" fontId="11" fillId="0" borderId="18" xfId="2460" applyFont="1" applyFill="1" applyBorder="1" applyAlignment="1">
      <alignment horizontal="center" vertical="center"/>
    </xf>
    <xf numFmtId="0" fontId="2" fillId="24" borderId="0" xfId="1" applyNumberFormat="1" applyFont="1" applyFill="1" applyBorder="1" applyAlignment="1" applyProtection="1">
      <alignment horizontal="center" vertical="center"/>
    </xf>
    <xf numFmtId="0" fontId="2" fillId="24" borderId="0" xfId="1" applyNumberFormat="1" applyFont="1" applyFill="1" applyBorder="1" applyAlignment="1" applyProtection="1"/>
    <xf numFmtId="0" fontId="51" fillId="24" borderId="0" xfId="2012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012" applyFont="1" applyFill="1" applyAlignment="1">
      <alignment horizontal="center" vertical="center"/>
    </xf>
    <xf numFmtId="0" fontId="52" fillId="0" borderId="0" xfId="2012" applyNumberFormat="1" applyFont="1" applyFill="1" applyBorder="1" applyAlignment="1" applyProtection="1">
      <alignment horizontal="center" vertical="center"/>
    </xf>
    <xf numFmtId="0" fontId="47" fillId="0" borderId="0" xfId="2012" applyNumberFormat="1" applyFont="1" applyFill="1" applyBorder="1" applyAlignment="1" applyProtection="1">
      <alignment horizontal="left" vertical="center"/>
    </xf>
    <xf numFmtId="0" fontId="47" fillId="0" borderId="0" xfId="2012" applyNumberFormat="1" applyFont="1" applyFill="1" applyBorder="1" applyAlignment="1" applyProtection="1">
      <alignment horizontal="right" vertical="center"/>
    </xf>
    <xf numFmtId="180" fontId="47" fillId="0" borderId="18" xfId="2012" applyNumberFormat="1" applyFont="1" applyFill="1" applyBorder="1" applyAlignment="1" applyProtection="1">
      <alignment horizontal="center" vertical="center" wrapText="1"/>
    </xf>
    <xf numFmtId="0" fontId="47" fillId="0" borderId="18" xfId="2012" applyNumberFormat="1" applyFont="1" applyFill="1" applyBorder="1" applyAlignment="1" applyProtection="1">
      <alignment horizontal="center" vertical="center"/>
    </xf>
    <xf numFmtId="0" fontId="47" fillId="0" borderId="18" xfId="2012" applyNumberFormat="1" applyFont="1" applyFill="1" applyBorder="1" applyAlignment="1" applyProtection="1">
      <alignment horizontal="center" vertical="center" wrapText="1"/>
    </xf>
    <xf numFmtId="0" fontId="45" fillId="0" borderId="22" xfId="2012" applyFont="1" applyFill="1" applyBorder="1" applyAlignment="1">
      <alignment horizontal="left" vertical="center" wrapText="1"/>
    </xf>
    <xf numFmtId="0" fontId="1" fillId="0" borderId="22" xfId="2012" applyFont="1" applyFill="1" applyBorder="1" applyAlignment="1">
      <alignment horizontal="left" vertical="center" wrapText="1"/>
    </xf>
  </cellXfs>
  <cellStyles count="12900">
    <cellStyle name="?鹎%U龡&amp;H齲_x0001_C铣_x0014__x0007__x0001__x0001_" xfId="1"/>
    <cellStyle name="?鹎%U龡&amp;H齲_x0001_C铣_x0014__x0007__x0001__x0001_ 2" xfId="2"/>
    <cellStyle name="?鹎%U龡&amp;H齲_x0001_C铣_x0014__x0007__x0001__x0001_ 2 2" xfId="3"/>
    <cellStyle name="?鹎%U龡&amp;H齲_x0001_C铣_x0014__x0007__x0001__x0001_ 2 3" xfId="4"/>
    <cellStyle name="?鹎%U龡&amp;H齲_x0001_C铣_x0014__x0007__x0001__x0001_ 2_2021年一般公共预算收支总表" xfId="5"/>
    <cellStyle name="?鹎%U龡&amp;H齲_x0001_C铣_x0014__x0007__x0001__x0001_ 3" xfId="6"/>
    <cellStyle name="?鹎%U龡&amp;H齲_x0001_C铣_x0014__x0007__x0001__x0001_ 4" xfId="7"/>
    <cellStyle name="?鹎%U龡&amp;H齲_x0001_C铣_x0014__x0007__x0001__x0001__2021年一般公共预算收支总表" xfId="8"/>
    <cellStyle name="_ET_STYLE_NoName_00_" xfId="9"/>
    <cellStyle name="_ET_STYLE_NoName_00_ 10" xfId="10"/>
    <cellStyle name="_ET_STYLE_NoName_00_ 10_2015年预算汇总草表20150325预算股汇总" xfId="11"/>
    <cellStyle name="_ET_STYLE_NoName_00_ 10_2015年预算汇总草表20150409" xfId="12"/>
    <cellStyle name="_ET_STYLE_NoName_00_ 10_2015年预算汇总草表20150416" xfId="13"/>
    <cellStyle name="_ET_STYLE_NoName_00_ 10_2016年预算表201512" xfId="14"/>
    <cellStyle name="_ET_STYLE_NoName_00_ 11" xfId="15"/>
    <cellStyle name="_ET_STYLE_NoName_00_ 11_2015年预算汇总草表20150325预算股汇总" xfId="16"/>
    <cellStyle name="_ET_STYLE_NoName_00_ 11_2015年预算汇总草表20150409" xfId="17"/>
    <cellStyle name="_ET_STYLE_NoName_00_ 11_2015年预算汇总草表20150416" xfId="18"/>
    <cellStyle name="_ET_STYLE_NoName_00_ 11_2016年预算表201512" xfId="19"/>
    <cellStyle name="_ET_STYLE_NoName_00_ 12" xfId="20"/>
    <cellStyle name="_ET_STYLE_NoName_00_ 12_2015年预算汇总草表20150325预算股汇总" xfId="21"/>
    <cellStyle name="_ET_STYLE_NoName_00_ 12_2015年预算汇总草表20150409" xfId="22"/>
    <cellStyle name="_ET_STYLE_NoName_00_ 12_2015年预算汇总草表20150416" xfId="23"/>
    <cellStyle name="_ET_STYLE_NoName_00_ 12_2016年预算表201512" xfId="24"/>
    <cellStyle name="_ET_STYLE_NoName_00_ 13" xfId="25"/>
    <cellStyle name="_ET_STYLE_NoName_00_ 13_2015年预算汇总草表20150325预算股汇总" xfId="26"/>
    <cellStyle name="_ET_STYLE_NoName_00_ 13_2015年预算汇总草表20150409" xfId="27"/>
    <cellStyle name="_ET_STYLE_NoName_00_ 13_2015年预算汇总草表20150416" xfId="28"/>
    <cellStyle name="_ET_STYLE_NoName_00_ 13_2016年预算表201512" xfId="29"/>
    <cellStyle name="_ET_STYLE_NoName_00_ 14" xfId="30"/>
    <cellStyle name="_ET_STYLE_NoName_00_ 14_2015年预算汇总草表20150325预算股汇总" xfId="31"/>
    <cellStyle name="_ET_STYLE_NoName_00_ 14_2015年预算汇总草表20150409" xfId="32"/>
    <cellStyle name="_ET_STYLE_NoName_00_ 14_2015年预算汇总草表20150416" xfId="33"/>
    <cellStyle name="_ET_STYLE_NoName_00_ 14_2016年预算表201512" xfId="34"/>
    <cellStyle name="_ET_STYLE_NoName_00_ 15" xfId="35"/>
    <cellStyle name="_ET_STYLE_NoName_00_ 16" xfId="36"/>
    <cellStyle name="_ET_STYLE_NoName_00_ 17" xfId="37"/>
    <cellStyle name="_ET_STYLE_NoName_00_ 17 2" xfId="38"/>
    <cellStyle name="_ET_STYLE_NoName_00_ 17 2 2" xfId="39"/>
    <cellStyle name="_ET_STYLE_NoName_00_ 17 2 2 2" xfId="40"/>
    <cellStyle name="_ET_STYLE_NoName_00_ 17 2 2 2 2" xfId="41"/>
    <cellStyle name="_ET_STYLE_NoName_00_ 17 2 2 2 3" xfId="42"/>
    <cellStyle name="_ET_STYLE_NoName_00_ 17 2 2 3" xfId="43"/>
    <cellStyle name="_ET_STYLE_NoName_00_ 17 2 2 4" xfId="44"/>
    <cellStyle name="_ET_STYLE_NoName_00_ 17 2 2_10乡政府" xfId="45"/>
    <cellStyle name="_ET_STYLE_NoName_00_ 17 2 2_10乡政府 2" xfId="46"/>
    <cellStyle name="_ET_STYLE_NoName_00_ 17 2 2_10乡政府 3" xfId="47"/>
    <cellStyle name="_ET_STYLE_NoName_00_ 17 2 2_12乡中学" xfId="48"/>
    <cellStyle name="_ET_STYLE_NoName_00_ 17 2 2_12乡中学 2" xfId="49"/>
    <cellStyle name="_ET_STYLE_NoName_00_ 17 2 2_12乡中学 3" xfId="50"/>
    <cellStyle name="_ET_STYLE_NoName_00_ 17 2 2_12乡中学_1" xfId="9699"/>
    <cellStyle name="_ET_STYLE_NoName_00_ 17 2 2_13乡小学" xfId="51"/>
    <cellStyle name="_ET_STYLE_NoName_00_ 17 2 2_13乡小学 2" xfId="52"/>
    <cellStyle name="_ET_STYLE_NoName_00_ 17 2 2_13乡小学 3" xfId="53"/>
    <cellStyle name="_ET_STYLE_NoName_00_ 17 2 2_13乡小学_1" xfId="9996"/>
    <cellStyle name="_ET_STYLE_NoName_00_ 17 2 2_3支出明细表（股室填报）" xfId="54"/>
    <cellStyle name="_ET_STYLE_NoName_00_ 17 2 2_3支出明细表（股室填报） 2" xfId="55"/>
    <cellStyle name="_ET_STYLE_NoName_00_ 17 2 2_3支出明细表（股室填报） 3" xfId="56"/>
    <cellStyle name="_ET_STYLE_NoName_00_ 17 2 2_5基本公用明细" xfId="57"/>
    <cellStyle name="_ET_STYLE_NoName_00_ 17 2 2_5基本公用明细 2" xfId="58"/>
    <cellStyle name="_ET_STYLE_NoName_00_ 17 2 2_5基本公用明细 3" xfId="59"/>
    <cellStyle name="_ET_STYLE_NoName_00_ 17 2 2_6专项明细县本级" xfId="60"/>
    <cellStyle name="_ET_STYLE_NoName_00_ 17 2 2_6专项明细县本级 2" xfId="61"/>
    <cellStyle name="_ET_STYLE_NoName_00_ 17 2 2_6专项明细县本级 3" xfId="62"/>
    <cellStyle name="_ET_STYLE_NoName_00_ 17 2 2_县本级专项对比表（各股室填报）" xfId="63"/>
    <cellStyle name="_ET_STYLE_NoName_00_ 17 2 2_县本级专项对比表（各股室填报） 2" xfId="64"/>
    <cellStyle name="_ET_STYLE_NoName_00_ 17 2 2_县本级专项对比表（各股室填报） 3" xfId="65"/>
    <cellStyle name="_ET_STYLE_NoName_00_ 17 2 2_县本级专项对比表（各股室填报）_1" xfId="66"/>
    <cellStyle name="_ET_STYLE_NoName_00_ 17 2 2_县本级专项对比表（各股室填报）_1 2" xfId="67"/>
    <cellStyle name="_ET_STYLE_NoName_00_ 17 2 2_县本级专项对比表（各股室填报）_1 3" xfId="68"/>
    <cellStyle name="_ET_STYLE_NoName_00_ 17 2 3" xfId="69"/>
    <cellStyle name="_ET_STYLE_NoName_00_ 17 2 3 2" xfId="70"/>
    <cellStyle name="_ET_STYLE_NoName_00_ 17 2 3 2 2" xfId="71"/>
    <cellStyle name="_ET_STYLE_NoName_00_ 17 2 3 2 3" xfId="72"/>
    <cellStyle name="_ET_STYLE_NoName_00_ 17 2 3 3" xfId="73"/>
    <cellStyle name="_ET_STYLE_NoName_00_ 17 2 3 4" xfId="74"/>
    <cellStyle name="_ET_STYLE_NoName_00_ 17 2 3_10乡政府" xfId="75"/>
    <cellStyle name="_ET_STYLE_NoName_00_ 17 2 3_10乡政府 2" xfId="76"/>
    <cellStyle name="_ET_STYLE_NoName_00_ 17 2 3_10乡政府 3" xfId="77"/>
    <cellStyle name="_ET_STYLE_NoName_00_ 17 2 3_12乡中学" xfId="78"/>
    <cellStyle name="_ET_STYLE_NoName_00_ 17 2 3_12乡中学 2" xfId="79"/>
    <cellStyle name="_ET_STYLE_NoName_00_ 17 2 3_12乡中学 3" xfId="80"/>
    <cellStyle name="_ET_STYLE_NoName_00_ 17 2 3_12乡中学_1" xfId="9700"/>
    <cellStyle name="_ET_STYLE_NoName_00_ 17 2 3_13乡小学" xfId="81"/>
    <cellStyle name="_ET_STYLE_NoName_00_ 17 2 3_13乡小学 2" xfId="82"/>
    <cellStyle name="_ET_STYLE_NoName_00_ 17 2 3_13乡小学 3" xfId="83"/>
    <cellStyle name="_ET_STYLE_NoName_00_ 17 2 3_13乡小学_1" xfId="9997"/>
    <cellStyle name="_ET_STYLE_NoName_00_ 17 2 3_3支出明细表（股室填报）" xfId="84"/>
    <cellStyle name="_ET_STYLE_NoName_00_ 17 2 3_3支出明细表（股室填报） 2" xfId="85"/>
    <cellStyle name="_ET_STYLE_NoName_00_ 17 2 3_3支出明细表（股室填报） 3" xfId="86"/>
    <cellStyle name="_ET_STYLE_NoName_00_ 17 2 3_5基本公用明细" xfId="87"/>
    <cellStyle name="_ET_STYLE_NoName_00_ 17 2 3_5基本公用明细 2" xfId="88"/>
    <cellStyle name="_ET_STYLE_NoName_00_ 17 2 3_5基本公用明细 3" xfId="89"/>
    <cellStyle name="_ET_STYLE_NoName_00_ 17 2 3_6专项明细县本级" xfId="90"/>
    <cellStyle name="_ET_STYLE_NoName_00_ 17 2 3_6专项明细县本级 2" xfId="91"/>
    <cellStyle name="_ET_STYLE_NoName_00_ 17 2 3_6专项明细县本级 3" xfId="92"/>
    <cellStyle name="_ET_STYLE_NoName_00_ 17 2 3_县本级专项对比表（各股室填报）" xfId="93"/>
    <cellStyle name="_ET_STYLE_NoName_00_ 17 2 3_县本级专项对比表（各股室填报） 2" xfId="94"/>
    <cellStyle name="_ET_STYLE_NoName_00_ 17 2 3_县本级专项对比表（各股室填报） 3" xfId="95"/>
    <cellStyle name="_ET_STYLE_NoName_00_ 17 2 3_县本级专项对比表（各股室填报）_1" xfId="96"/>
    <cellStyle name="_ET_STYLE_NoName_00_ 17 2 3_县本级专项对比表（各股室填报）_1 2" xfId="97"/>
    <cellStyle name="_ET_STYLE_NoName_00_ 17 2 3_县本级专项对比表（各股室填报）_1 3" xfId="98"/>
    <cellStyle name="_ET_STYLE_NoName_00_ 17 2 4" xfId="99"/>
    <cellStyle name="_ET_STYLE_NoName_00_ 17 2 5" xfId="100"/>
    <cellStyle name="_ET_STYLE_NoName_00_ 17 2_10乡政府" xfId="101"/>
    <cellStyle name="_ET_STYLE_NoName_00_ 17 2_10乡政府 2" xfId="102"/>
    <cellStyle name="_ET_STYLE_NoName_00_ 17 2_10乡政府 3" xfId="103"/>
    <cellStyle name="_ET_STYLE_NoName_00_ 17 2_12乡中学" xfId="9698"/>
    <cellStyle name="_ET_STYLE_NoName_00_ 17 2_13乡小学" xfId="9995"/>
    <cellStyle name="_ET_STYLE_NoName_00_ 17 2_3支出明细表（股室填报）" xfId="104"/>
    <cellStyle name="_ET_STYLE_NoName_00_ 17 2_3支出明细表（股室填报） 2" xfId="105"/>
    <cellStyle name="_ET_STYLE_NoName_00_ 17 2_3支出明细表（股室填报） 3" xfId="106"/>
    <cellStyle name="_ET_STYLE_NoName_00_ 17 2_6专项明细县本级" xfId="107"/>
    <cellStyle name="_ET_STYLE_NoName_00_ 17 2_6专项明细县本级 2" xfId="108"/>
    <cellStyle name="_ET_STYLE_NoName_00_ 17 2_6专项明细县本级 3" xfId="109"/>
    <cellStyle name="_ET_STYLE_NoName_00_ 17 2_县本级专项对比表（各股室填报）" xfId="110"/>
    <cellStyle name="_ET_STYLE_NoName_00_ 17 2_县本级专项对比表（各股室填报） 2" xfId="111"/>
    <cellStyle name="_ET_STYLE_NoName_00_ 17 2_县本级专项对比表（各股室填报） 3" xfId="112"/>
    <cellStyle name="_ET_STYLE_NoName_00_ 17 3" xfId="113"/>
    <cellStyle name="_ET_STYLE_NoName_00_ 17 3 2" xfId="114"/>
    <cellStyle name="_ET_STYLE_NoName_00_ 17 3 2 2" xfId="115"/>
    <cellStyle name="_ET_STYLE_NoName_00_ 17 3 2 3" xfId="116"/>
    <cellStyle name="_ET_STYLE_NoName_00_ 17 3 3" xfId="117"/>
    <cellStyle name="_ET_STYLE_NoName_00_ 17 3 4" xfId="118"/>
    <cellStyle name="_ET_STYLE_NoName_00_ 17 3_10乡政府" xfId="119"/>
    <cellStyle name="_ET_STYLE_NoName_00_ 17 3_10乡政府 2" xfId="120"/>
    <cellStyle name="_ET_STYLE_NoName_00_ 17 3_10乡政府 3" xfId="121"/>
    <cellStyle name="_ET_STYLE_NoName_00_ 17 3_12乡中学" xfId="122"/>
    <cellStyle name="_ET_STYLE_NoName_00_ 17 3_12乡中学 2" xfId="123"/>
    <cellStyle name="_ET_STYLE_NoName_00_ 17 3_12乡中学 3" xfId="124"/>
    <cellStyle name="_ET_STYLE_NoName_00_ 17 3_12乡中学_1" xfId="9701"/>
    <cellStyle name="_ET_STYLE_NoName_00_ 17 3_13乡小学" xfId="125"/>
    <cellStyle name="_ET_STYLE_NoName_00_ 17 3_13乡小学 2" xfId="126"/>
    <cellStyle name="_ET_STYLE_NoName_00_ 17 3_13乡小学 3" xfId="127"/>
    <cellStyle name="_ET_STYLE_NoName_00_ 17 3_13乡小学_1" xfId="9998"/>
    <cellStyle name="_ET_STYLE_NoName_00_ 17 3_3支出明细表（股室填报）" xfId="128"/>
    <cellStyle name="_ET_STYLE_NoName_00_ 17 3_3支出明细表（股室填报） 2" xfId="129"/>
    <cellStyle name="_ET_STYLE_NoName_00_ 17 3_3支出明细表（股室填报） 3" xfId="130"/>
    <cellStyle name="_ET_STYLE_NoName_00_ 17 3_5基本公用明细" xfId="131"/>
    <cellStyle name="_ET_STYLE_NoName_00_ 17 3_5基本公用明细 2" xfId="132"/>
    <cellStyle name="_ET_STYLE_NoName_00_ 17 3_5基本公用明细 3" xfId="133"/>
    <cellStyle name="_ET_STYLE_NoName_00_ 17 3_6专项明细县本级" xfId="134"/>
    <cellStyle name="_ET_STYLE_NoName_00_ 17 3_6专项明细县本级 2" xfId="135"/>
    <cellStyle name="_ET_STYLE_NoName_00_ 17 3_6专项明细县本级 3" xfId="136"/>
    <cellStyle name="_ET_STYLE_NoName_00_ 17 3_县本级专项对比表（各股室填报）" xfId="137"/>
    <cellStyle name="_ET_STYLE_NoName_00_ 17 3_县本级专项对比表（各股室填报） 2" xfId="138"/>
    <cellStyle name="_ET_STYLE_NoName_00_ 17 3_县本级专项对比表（各股室填报） 3" xfId="139"/>
    <cellStyle name="_ET_STYLE_NoName_00_ 17 3_县本级专项对比表（各股室填报）_1" xfId="140"/>
    <cellStyle name="_ET_STYLE_NoName_00_ 17 3_县本级专项对比表（各股室填报）_1 2" xfId="141"/>
    <cellStyle name="_ET_STYLE_NoName_00_ 17 3_县本级专项对比表（各股室填报）_1 3" xfId="142"/>
    <cellStyle name="_ET_STYLE_NoName_00_ 17 4" xfId="143"/>
    <cellStyle name="_ET_STYLE_NoName_00_ 17 4 2" xfId="144"/>
    <cellStyle name="_ET_STYLE_NoName_00_ 17 4 2 2" xfId="145"/>
    <cellStyle name="_ET_STYLE_NoName_00_ 17 4 2 3" xfId="146"/>
    <cellStyle name="_ET_STYLE_NoName_00_ 17 4 3" xfId="147"/>
    <cellStyle name="_ET_STYLE_NoName_00_ 17 4 4" xfId="148"/>
    <cellStyle name="_ET_STYLE_NoName_00_ 17 4_10乡政府" xfId="149"/>
    <cellStyle name="_ET_STYLE_NoName_00_ 17 4_10乡政府 2" xfId="150"/>
    <cellStyle name="_ET_STYLE_NoName_00_ 17 4_10乡政府 3" xfId="151"/>
    <cellStyle name="_ET_STYLE_NoName_00_ 17 4_12乡中学" xfId="152"/>
    <cellStyle name="_ET_STYLE_NoName_00_ 17 4_12乡中学 2" xfId="153"/>
    <cellStyle name="_ET_STYLE_NoName_00_ 17 4_12乡中学 3" xfId="154"/>
    <cellStyle name="_ET_STYLE_NoName_00_ 17 4_12乡中学_1" xfId="9702"/>
    <cellStyle name="_ET_STYLE_NoName_00_ 17 4_13乡小学" xfId="155"/>
    <cellStyle name="_ET_STYLE_NoName_00_ 17 4_13乡小学 2" xfId="156"/>
    <cellStyle name="_ET_STYLE_NoName_00_ 17 4_13乡小学 3" xfId="157"/>
    <cellStyle name="_ET_STYLE_NoName_00_ 17 4_13乡小学_1" xfId="9999"/>
    <cellStyle name="_ET_STYLE_NoName_00_ 17 4_3支出明细表（股室填报）" xfId="158"/>
    <cellStyle name="_ET_STYLE_NoName_00_ 17 4_3支出明细表（股室填报） 2" xfId="159"/>
    <cellStyle name="_ET_STYLE_NoName_00_ 17 4_3支出明细表（股室填报） 3" xfId="160"/>
    <cellStyle name="_ET_STYLE_NoName_00_ 17 4_5基本公用明细" xfId="161"/>
    <cellStyle name="_ET_STYLE_NoName_00_ 17 4_5基本公用明细 2" xfId="162"/>
    <cellStyle name="_ET_STYLE_NoName_00_ 17 4_5基本公用明细 3" xfId="163"/>
    <cellStyle name="_ET_STYLE_NoName_00_ 17 4_6专项明细县本级" xfId="164"/>
    <cellStyle name="_ET_STYLE_NoName_00_ 17 4_6专项明细县本级 2" xfId="165"/>
    <cellStyle name="_ET_STYLE_NoName_00_ 17 4_6专项明细县本级 3" xfId="166"/>
    <cellStyle name="_ET_STYLE_NoName_00_ 17 4_县本级专项对比表（各股室填报）" xfId="167"/>
    <cellStyle name="_ET_STYLE_NoName_00_ 17 4_县本级专项对比表（各股室填报） 2" xfId="168"/>
    <cellStyle name="_ET_STYLE_NoName_00_ 17 4_县本级专项对比表（各股室填报） 3" xfId="169"/>
    <cellStyle name="_ET_STYLE_NoName_00_ 17 4_县本级专项对比表（各股室填报）_1" xfId="170"/>
    <cellStyle name="_ET_STYLE_NoName_00_ 17 4_县本级专项对比表（各股室填报）_1 2" xfId="171"/>
    <cellStyle name="_ET_STYLE_NoName_00_ 17 4_县本级专项对比表（各股室填报）_1 3" xfId="172"/>
    <cellStyle name="_ET_STYLE_NoName_00_ 17 5" xfId="173"/>
    <cellStyle name="_ET_STYLE_NoName_00_ 17 6" xfId="174"/>
    <cellStyle name="_ET_STYLE_NoName_00_ 17_10乡政府" xfId="175"/>
    <cellStyle name="_ET_STYLE_NoName_00_ 17_10乡政府 2" xfId="176"/>
    <cellStyle name="_ET_STYLE_NoName_00_ 17_10乡政府 3" xfId="177"/>
    <cellStyle name="_ET_STYLE_NoName_00_ 17_12乡中学" xfId="9697"/>
    <cellStyle name="_ET_STYLE_NoName_00_ 17_13乡小学" xfId="9994"/>
    <cellStyle name="_ET_STYLE_NoName_00_ 17_3支出明细表（股室填报）" xfId="178"/>
    <cellStyle name="_ET_STYLE_NoName_00_ 17_3支出明细表（股室填报） 2" xfId="179"/>
    <cellStyle name="_ET_STYLE_NoName_00_ 17_3支出明细表（股室填报） 3" xfId="180"/>
    <cellStyle name="_ET_STYLE_NoName_00_ 17_6专项明细县本级" xfId="181"/>
    <cellStyle name="_ET_STYLE_NoName_00_ 17_6专项明细县本级 2" xfId="182"/>
    <cellStyle name="_ET_STYLE_NoName_00_ 17_6专项明细县本级 3" xfId="183"/>
    <cellStyle name="_ET_STYLE_NoName_00_ 17_县本级专项对比表（各股室填报）" xfId="184"/>
    <cellStyle name="_ET_STYLE_NoName_00_ 17_县本级专项对比表（各股室填报） 2" xfId="185"/>
    <cellStyle name="_ET_STYLE_NoName_00_ 17_县本级专项对比表（各股室填报） 3" xfId="186"/>
    <cellStyle name="_ET_STYLE_NoName_00_ 18" xfId="187"/>
    <cellStyle name="_ET_STYLE_NoName_00_ 18 2" xfId="188"/>
    <cellStyle name="_ET_STYLE_NoName_00_ 18 2 2" xfId="189"/>
    <cellStyle name="_ET_STYLE_NoName_00_ 18 2 2 2" xfId="190"/>
    <cellStyle name="_ET_STYLE_NoName_00_ 18 2 2 2 2" xfId="191"/>
    <cellStyle name="_ET_STYLE_NoName_00_ 18 2 2 2 3" xfId="192"/>
    <cellStyle name="_ET_STYLE_NoName_00_ 18 2 2 3" xfId="193"/>
    <cellStyle name="_ET_STYLE_NoName_00_ 18 2 2 4" xfId="194"/>
    <cellStyle name="_ET_STYLE_NoName_00_ 18 2 2_10乡政府" xfId="195"/>
    <cellStyle name="_ET_STYLE_NoName_00_ 18 2 2_10乡政府 2" xfId="196"/>
    <cellStyle name="_ET_STYLE_NoName_00_ 18 2 2_10乡政府 3" xfId="197"/>
    <cellStyle name="_ET_STYLE_NoName_00_ 18 2 2_12乡中学" xfId="198"/>
    <cellStyle name="_ET_STYLE_NoName_00_ 18 2 2_12乡中学 2" xfId="199"/>
    <cellStyle name="_ET_STYLE_NoName_00_ 18 2 2_12乡中学 3" xfId="200"/>
    <cellStyle name="_ET_STYLE_NoName_00_ 18 2 2_12乡中学_1" xfId="9705"/>
    <cellStyle name="_ET_STYLE_NoName_00_ 18 2 2_13乡小学" xfId="201"/>
    <cellStyle name="_ET_STYLE_NoName_00_ 18 2 2_13乡小学 2" xfId="202"/>
    <cellStyle name="_ET_STYLE_NoName_00_ 18 2 2_13乡小学 3" xfId="203"/>
    <cellStyle name="_ET_STYLE_NoName_00_ 18 2 2_13乡小学_1" xfId="10002"/>
    <cellStyle name="_ET_STYLE_NoName_00_ 18 2 2_3支出明细表（股室填报）" xfId="204"/>
    <cellStyle name="_ET_STYLE_NoName_00_ 18 2 2_3支出明细表（股室填报） 2" xfId="205"/>
    <cellStyle name="_ET_STYLE_NoName_00_ 18 2 2_3支出明细表（股室填报） 3" xfId="206"/>
    <cellStyle name="_ET_STYLE_NoName_00_ 18 2 2_5基本公用明细" xfId="207"/>
    <cellStyle name="_ET_STYLE_NoName_00_ 18 2 2_5基本公用明细 2" xfId="208"/>
    <cellStyle name="_ET_STYLE_NoName_00_ 18 2 2_5基本公用明细 3" xfId="209"/>
    <cellStyle name="_ET_STYLE_NoName_00_ 18 2 2_6专项明细县本级" xfId="210"/>
    <cellStyle name="_ET_STYLE_NoName_00_ 18 2 2_6专项明细县本级 2" xfId="211"/>
    <cellStyle name="_ET_STYLE_NoName_00_ 18 2 2_6专项明细县本级 3" xfId="212"/>
    <cellStyle name="_ET_STYLE_NoName_00_ 18 2 2_县本级专项对比表（各股室填报）" xfId="213"/>
    <cellStyle name="_ET_STYLE_NoName_00_ 18 2 2_县本级专项对比表（各股室填报） 2" xfId="214"/>
    <cellStyle name="_ET_STYLE_NoName_00_ 18 2 2_县本级专项对比表（各股室填报） 3" xfId="215"/>
    <cellStyle name="_ET_STYLE_NoName_00_ 18 2 2_县本级专项对比表（各股室填报）_1" xfId="216"/>
    <cellStyle name="_ET_STYLE_NoName_00_ 18 2 2_县本级专项对比表（各股室填报）_1 2" xfId="217"/>
    <cellStyle name="_ET_STYLE_NoName_00_ 18 2 2_县本级专项对比表（各股室填报）_1 3" xfId="218"/>
    <cellStyle name="_ET_STYLE_NoName_00_ 18 2 3" xfId="219"/>
    <cellStyle name="_ET_STYLE_NoName_00_ 18 2 3 2" xfId="220"/>
    <cellStyle name="_ET_STYLE_NoName_00_ 18 2 3 2 2" xfId="221"/>
    <cellStyle name="_ET_STYLE_NoName_00_ 18 2 3 2 3" xfId="222"/>
    <cellStyle name="_ET_STYLE_NoName_00_ 18 2 3 3" xfId="223"/>
    <cellStyle name="_ET_STYLE_NoName_00_ 18 2 3 4" xfId="224"/>
    <cellStyle name="_ET_STYLE_NoName_00_ 18 2 3_10乡政府" xfId="225"/>
    <cellStyle name="_ET_STYLE_NoName_00_ 18 2 3_10乡政府 2" xfId="226"/>
    <cellStyle name="_ET_STYLE_NoName_00_ 18 2 3_10乡政府 3" xfId="227"/>
    <cellStyle name="_ET_STYLE_NoName_00_ 18 2 3_12乡中学" xfId="228"/>
    <cellStyle name="_ET_STYLE_NoName_00_ 18 2 3_12乡中学 2" xfId="229"/>
    <cellStyle name="_ET_STYLE_NoName_00_ 18 2 3_12乡中学 3" xfId="230"/>
    <cellStyle name="_ET_STYLE_NoName_00_ 18 2 3_12乡中学_1" xfId="9706"/>
    <cellStyle name="_ET_STYLE_NoName_00_ 18 2 3_13乡小学" xfId="231"/>
    <cellStyle name="_ET_STYLE_NoName_00_ 18 2 3_13乡小学 2" xfId="232"/>
    <cellStyle name="_ET_STYLE_NoName_00_ 18 2 3_13乡小学 3" xfId="233"/>
    <cellStyle name="_ET_STYLE_NoName_00_ 18 2 3_13乡小学_1" xfId="10003"/>
    <cellStyle name="_ET_STYLE_NoName_00_ 18 2 3_3支出明细表（股室填报）" xfId="234"/>
    <cellStyle name="_ET_STYLE_NoName_00_ 18 2 3_3支出明细表（股室填报） 2" xfId="235"/>
    <cellStyle name="_ET_STYLE_NoName_00_ 18 2 3_3支出明细表（股室填报） 3" xfId="236"/>
    <cellStyle name="_ET_STYLE_NoName_00_ 18 2 3_5基本公用明细" xfId="237"/>
    <cellStyle name="_ET_STYLE_NoName_00_ 18 2 3_5基本公用明细 2" xfId="238"/>
    <cellStyle name="_ET_STYLE_NoName_00_ 18 2 3_5基本公用明细 3" xfId="239"/>
    <cellStyle name="_ET_STYLE_NoName_00_ 18 2 3_6专项明细县本级" xfId="240"/>
    <cellStyle name="_ET_STYLE_NoName_00_ 18 2 3_6专项明细县本级 2" xfId="241"/>
    <cellStyle name="_ET_STYLE_NoName_00_ 18 2 3_6专项明细县本级 3" xfId="242"/>
    <cellStyle name="_ET_STYLE_NoName_00_ 18 2 3_县本级专项对比表（各股室填报）" xfId="243"/>
    <cellStyle name="_ET_STYLE_NoName_00_ 18 2 3_县本级专项对比表（各股室填报） 2" xfId="244"/>
    <cellStyle name="_ET_STYLE_NoName_00_ 18 2 3_县本级专项对比表（各股室填报） 3" xfId="245"/>
    <cellStyle name="_ET_STYLE_NoName_00_ 18 2 3_县本级专项对比表（各股室填报）_1" xfId="246"/>
    <cellStyle name="_ET_STYLE_NoName_00_ 18 2 3_县本级专项对比表（各股室填报）_1 2" xfId="247"/>
    <cellStyle name="_ET_STYLE_NoName_00_ 18 2 3_县本级专项对比表（各股室填报）_1 3" xfId="248"/>
    <cellStyle name="_ET_STYLE_NoName_00_ 18 2 4" xfId="249"/>
    <cellStyle name="_ET_STYLE_NoName_00_ 18 2 5" xfId="250"/>
    <cellStyle name="_ET_STYLE_NoName_00_ 18 2_10乡政府" xfId="251"/>
    <cellStyle name="_ET_STYLE_NoName_00_ 18 2_10乡政府 2" xfId="252"/>
    <cellStyle name="_ET_STYLE_NoName_00_ 18 2_10乡政府 3" xfId="253"/>
    <cellStyle name="_ET_STYLE_NoName_00_ 18 2_12乡中学" xfId="9704"/>
    <cellStyle name="_ET_STYLE_NoName_00_ 18 2_13乡小学" xfId="10001"/>
    <cellStyle name="_ET_STYLE_NoName_00_ 18 2_3支出明细表（股室填报）" xfId="254"/>
    <cellStyle name="_ET_STYLE_NoName_00_ 18 2_3支出明细表（股室填报） 2" xfId="255"/>
    <cellStyle name="_ET_STYLE_NoName_00_ 18 2_3支出明细表（股室填报） 3" xfId="256"/>
    <cellStyle name="_ET_STYLE_NoName_00_ 18 2_6专项明细县本级" xfId="257"/>
    <cellStyle name="_ET_STYLE_NoName_00_ 18 2_6专项明细县本级 2" xfId="258"/>
    <cellStyle name="_ET_STYLE_NoName_00_ 18 2_6专项明细县本级 3" xfId="259"/>
    <cellStyle name="_ET_STYLE_NoName_00_ 18 2_县本级专项对比表（各股室填报）" xfId="260"/>
    <cellStyle name="_ET_STYLE_NoName_00_ 18 2_县本级专项对比表（各股室填报） 2" xfId="261"/>
    <cellStyle name="_ET_STYLE_NoName_00_ 18 2_县本级专项对比表（各股室填报） 3" xfId="262"/>
    <cellStyle name="_ET_STYLE_NoName_00_ 18 3" xfId="263"/>
    <cellStyle name="_ET_STYLE_NoName_00_ 18 3 2" xfId="264"/>
    <cellStyle name="_ET_STYLE_NoName_00_ 18 3 2 2" xfId="265"/>
    <cellStyle name="_ET_STYLE_NoName_00_ 18 3 2 3" xfId="266"/>
    <cellStyle name="_ET_STYLE_NoName_00_ 18 3 3" xfId="267"/>
    <cellStyle name="_ET_STYLE_NoName_00_ 18 3 4" xfId="268"/>
    <cellStyle name="_ET_STYLE_NoName_00_ 18 3_10乡政府" xfId="269"/>
    <cellStyle name="_ET_STYLE_NoName_00_ 18 3_10乡政府 2" xfId="270"/>
    <cellStyle name="_ET_STYLE_NoName_00_ 18 3_10乡政府 3" xfId="271"/>
    <cellStyle name="_ET_STYLE_NoName_00_ 18 3_12乡中学" xfId="272"/>
    <cellStyle name="_ET_STYLE_NoName_00_ 18 3_12乡中学 2" xfId="273"/>
    <cellStyle name="_ET_STYLE_NoName_00_ 18 3_12乡中学 3" xfId="274"/>
    <cellStyle name="_ET_STYLE_NoName_00_ 18 3_12乡中学_1" xfId="9707"/>
    <cellStyle name="_ET_STYLE_NoName_00_ 18 3_13乡小学" xfId="275"/>
    <cellStyle name="_ET_STYLE_NoName_00_ 18 3_13乡小学 2" xfId="276"/>
    <cellStyle name="_ET_STYLE_NoName_00_ 18 3_13乡小学 3" xfId="277"/>
    <cellStyle name="_ET_STYLE_NoName_00_ 18 3_13乡小学_1" xfId="10004"/>
    <cellStyle name="_ET_STYLE_NoName_00_ 18 3_3支出明细表（股室填报）" xfId="278"/>
    <cellStyle name="_ET_STYLE_NoName_00_ 18 3_3支出明细表（股室填报） 2" xfId="279"/>
    <cellStyle name="_ET_STYLE_NoName_00_ 18 3_3支出明细表（股室填报） 3" xfId="280"/>
    <cellStyle name="_ET_STYLE_NoName_00_ 18 3_5基本公用明细" xfId="281"/>
    <cellStyle name="_ET_STYLE_NoName_00_ 18 3_5基本公用明细 2" xfId="282"/>
    <cellStyle name="_ET_STYLE_NoName_00_ 18 3_5基本公用明细 3" xfId="283"/>
    <cellStyle name="_ET_STYLE_NoName_00_ 18 3_6专项明细县本级" xfId="284"/>
    <cellStyle name="_ET_STYLE_NoName_00_ 18 3_6专项明细县本级 2" xfId="285"/>
    <cellStyle name="_ET_STYLE_NoName_00_ 18 3_6专项明细县本级 3" xfId="286"/>
    <cellStyle name="_ET_STYLE_NoName_00_ 18 3_县本级专项对比表（各股室填报）" xfId="287"/>
    <cellStyle name="_ET_STYLE_NoName_00_ 18 3_县本级专项对比表（各股室填报） 2" xfId="288"/>
    <cellStyle name="_ET_STYLE_NoName_00_ 18 3_县本级专项对比表（各股室填报） 3" xfId="289"/>
    <cellStyle name="_ET_STYLE_NoName_00_ 18 3_县本级专项对比表（各股室填报）_1" xfId="290"/>
    <cellStyle name="_ET_STYLE_NoName_00_ 18 3_县本级专项对比表（各股室填报）_1 2" xfId="291"/>
    <cellStyle name="_ET_STYLE_NoName_00_ 18 3_县本级专项对比表（各股室填报）_1 3" xfId="292"/>
    <cellStyle name="_ET_STYLE_NoName_00_ 18 4" xfId="293"/>
    <cellStyle name="_ET_STYLE_NoName_00_ 18 4 2" xfId="294"/>
    <cellStyle name="_ET_STYLE_NoName_00_ 18 4 2 2" xfId="295"/>
    <cellStyle name="_ET_STYLE_NoName_00_ 18 4 2 3" xfId="296"/>
    <cellStyle name="_ET_STYLE_NoName_00_ 18 4 3" xfId="297"/>
    <cellStyle name="_ET_STYLE_NoName_00_ 18 4 4" xfId="298"/>
    <cellStyle name="_ET_STYLE_NoName_00_ 18 4_10乡政府" xfId="299"/>
    <cellStyle name="_ET_STYLE_NoName_00_ 18 4_10乡政府 2" xfId="300"/>
    <cellStyle name="_ET_STYLE_NoName_00_ 18 4_10乡政府 3" xfId="301"/>
    <cellStyle name="_ET_STYLE_NoName_00_ 18 4_12乡中学" xfId="302"/>
    <cellStyle name="_ET_STYLE_NoName_00_ 18 4_12乡中学 2" xfId="303"/>
    <cellStyle name="_ET_STYLE_NoName_00_ 18 4_12乡中学 3" xfId="304"/>
    <cellStyle name="_ET_STYLE_NoName_00_ 18 4_12乡中学_1" xfId="9708"/>
    <cellStyle name="_ET_STYLE_NoName_00_ 18 4_13乡小学" xfId="305"/>
    <cellStyle name="_ET_STYLE_NoName_00_ 18 4_13乡小学 2" xfId="306"/>
    <cellStyle name="_ET_STYLE_NoName_00_ 18 4_13乡小学 3" xfId="307"/>
    <cellStyle name="_ET_STYLE_NoName_00_ 18 4_13乡小学_1" xfId="10005"/>
    <cellStyle name="_ET_STYLE_NoName_00_ 18 4_3支出明细表（股室填报）" xfId="308"/>
    <cellStyle name="_ET_STYLE_NoName_00_ 18 4_3支出明细表（股室填报） 2" xfId="309"/>
    <cellStyle name="_ET_STYLE_NoName_00_ 18 4_3支出明细表（股室填报） 3" xfId="310"/>
    <cellStyle name="_ET_STYLE_NoName_00_ 18 4_5基本公用明细" xfId="311"/>
    <cellStyle name="_ET_STYLE_NoName_00_ 18 4_5基本公用明细 2" xfId="312"/>
    <cellStyle name="_ET_STYLE_NoName_00_ 18 4_5基本公用明细 3" xfId="313"/>
    <cellStyle name="_ET_STYLE_NoName_00_ 18 4_6专项明细县本级" xfId="314"/>
    <cellStyle name="_ET_STYLE_NoName_00_ 18 4_6专项明细县本级 2" xfId="315"/>
    <cellStyle name="_ET_STYLE_NoName_00_ 18 4_6专项明细县本级 3" xfId="316"/>
    <cellStyle name="_ET_STYLE_NoName_00_ 18 4_县本级专项对比表（各股室填报）" xfId="317"/>
    <cellStyle name="_ET_STYLE_NoName_00_ 18 4_县本级专项对比表（各股室填报） 2" xfId="318"/>
    <cellStyle name="_ET_STYLE_NoName_00_ 18 4_县本级专项对比表（各股室填报） 3" xfId="319"/>
    <cellStyle name="_ET_STYLE_NoName_00_ 18 4_县本级专项对比表（各股室填报）_1" xfId="320"/>
    <cellStyle name="_ET_STYLE_NoName_00_ 18 4_县本级专项对比表（各股室填报）_1 2" xfId="321"/>
    <cellStyle name="_ET_STYLE_NoName_00_ 18 4_县本级专项对比表（各股室填报）_1 3" xfId="322"/>
    <cellStyle name="_ET_STYLE_NoName_00_ 18 5" xfId="323"/>
    <cellStyle name="_ET_STYLE_NoName_00_ 18 6" xfId="324"/>
    <cellStyle name="_ET_STYLE_NoName_00_ 18_10乡政府" xfId="325"/>
    <cellStyle name="_ET_STYLE_NoName_00_ 18_10乡政府 2" xfId="326"/>
    <cellStyle name="_ET_STYLE_NoName_00_ 18_10乡政府 3" xfId="327"/>
    <cellStyle name="_ET_STYLE_NoName_00_ 18_12乡中学" xfId="9703"/>
    <cellStyle name="_ET_STYLE_NoName_00_ 18_13乡小学" xfId="10000"/>
    <cellStyle name="_ET_STYLE_NoName_00_ 18_3支出明细表（股室填报）" xfId="328"/>
    <cellStyle name="_ET_STYLE_NoName_00_ 18_3支出明细表（股室填报） 2" xfId="329"/>
    <cellStyle name="_ET_STYLE_NoName_00_ 18_3支出明细表（股室填报） 3" xfId="330"/>
    <cellStyle name="_ET_STYLE_NoName_00_ 18_6专项明细县本级" xfId="331"/>
    <cellStyle name="_ET_STYLE_NoName_00_ 18_6专项明细县本级 2" xfId="332"/>
    <cellStyle name="_ET_STYLE_NoName_00_ 18_6专项明细县本级 3" xfId="333"/>
    <cellStyle name="_ET_STYLE_NoName_00_ 18_县本级专项对比表（各股室填报）" xfId="334"/>
    <cellStyle name="_ET_STYLE_NoName_00_ 18_县本级专项对比表（各股室填报） 2" xfId="335"/>
    <cellStyle name="_ET_STYLE_NoName_00_ 18_县本级专项对比表（各股室填报） 3" xfId="336"/>
    <cellStyle name="_ET_STYLE_NoName_00_ 19" xfId="337"/>
    <cellStyle name="_ET_STYLE_NoName_00_ 19 2" xfId="338"/>
    <cellStyle name="_ET_STYLE_NoName_00_ 19 2 2" xfId="339"/>
    <cellStyle name="_ET_STYLE_NoName_00_ 19 2 2 2" xfId="340"/>
    <cellStyle name="_ET_STYLE_NoName_00_ 19 2 2 2 2" xfId="341"/>
    <cellStyle name="_ET_STYLE_NoName_00_ 19 2 2 2 3" xfId="342"/>
    <cellStyle name="_ET_STYLE_NoName_00_ 19 2 2 3" xfId="343"/>
    <cellStyle name="_ET_STYLE_NoName_00_ 19 2 2 4" xfId="344"/>
    <cellStyle name="_ET_STYLE_NoName_00_ 19 2 2_10乡政府" xfId="345"/>
    <cellStyle name="_ET_STYLE_NoName_00_ 19 2 2_10乡政府 2" xfId="346"/>
    <cellStyle name="_ET_STYLE_NoName_00_ 19 2 2_10乡政府 3" xfId="347"/>
    <cellStyle name="_ET_STYLE_NoName_00_ 19 2 2_12乡中学" xfId="348"/>
    <cellStyle name="_ET_STYLE_NoName_00_ 19 2 2_12乡中学 2" xfId="349"/>
    <cellStyle name="_ET_STYLE_NoName_00_ 19 2 2_12乡中学 3" xfId="350"/>
    <cellStyle name="_ET_STYLE_NoName_00_ 19 2 2_12乡中学_1" xfId="9711"/>
    <cellStyle name="_ET_STYLE_NoName_00_ 19 2 2_13乡小学" xfId="351"/>
    <cellStyle name="_ET_STYLE_NoName_00_ 19 2 2_13乡小学 2" xfId="352"/>
    <cellStyle name="_ET_STYLE_NoName_00_ 19 2 2_13乡小学 3" xfId="353"/>
    <cellStyle name="_ET_STYLE_NoName_00_ 19 2 2_13乡小学_1" xfId="10008"/>
    <cellStyle name="_ET_STYLE_NoName_00_ 19 2 2_3支出明细表（股室填报）" xfId="354"/>
    <cellStyle name="_ET_STYLE_NoName_00_ 19 2 2_3支出明细表（股室填报） 2" xfId="355"/>
    <cellStyle name="_ET_STYLE_NoName_00_ 19 2 2_3支出明细表（股室填报） 3" xfId="356"/>
    <cellStyle name="_ET_STYLE_NoName_00_ 19 2 2_5基本公用明细" xfId="357"/>
    <cellStyle name="_ET_STYLE_NoName_00_ 19 2 2_5基本公用明细 2" xfId="358"/>
    <cellStyle name="_ET_STYLE_NoName_00_ 19 2 2_5基本公用明细 3" xfId="359"/>
    <cellStyle name="_ET_STYLE_NoName_00_ 19 2 2_6专项明细县本级" xfId="360"/>
    <cellStyle name="_ET_STYLE_NoName_00_ 19 2 2_6专项明细县本级 2" xfId="361"/>
    <cellStyle name="_ET_STYLE_NoName_00_ 19 2 2_6专项明细县本级 3" xfId="362"/>
    <cellStyle name="_ET_STYLE_NoName_00_ 19 2 2_县本级专项对比表（各股室填报）" xfId="363"/>
    <cellStyle name="_ET_STYLE_NoName_00_ 19 2 2_县本级专项对比表（各股室填报） 2" xfId="364"/>
    <cellStyle name="_ET_STYLE_NoName_00_ 19 2 2_县本级专项对比表（各股室填报） 3" xfId="365"/>
    <cellStyle name="_ET_STYLE_NoName_00_ 19 2 2_县本级专项对比表（各股室填报）_1" xfId="366"/>
    <cellStyle name="_ET_STYLE_NoName_00_ 19 2 2_县本级专项对比表（各股室填报）_1 2" xfId="367"/>
    <cellStyle name="_ET_STYLE_NoName_00_ 19 2 2_县本级专项对比表（各股室填报）_1 3" xfId="368"/>
    <cellStyle name="_ET_STYLE_NoName_00_ 19 2 3" xfId="369"/>
    <cellStyle name="_ET_STYLE_NoName_00_ 19 2 3 2" xfId="370"/>
    <cellStyle name="_ET_STYLE_NoName_00_ 19 2 3 2 2" xfId="371"/>
    <cellStyle name="_ET_STYLE_NoName_00_ 19 2 3 2 3" xfId="372"/>
    <cellStyle name="_ET_STYLE_NoName_00_ 19 2 3 3" xfId="373"/>
    <cellStyle name="_ET_STYLE_NoName_00_ 19 2 3 4" xfId="374"/>
    <cellStyle name="_ET_STYLE_NoName_00_ 19 2 3_10乡政府" xfId="375"/>
    <cellStyle name="_ET_STYLE_NoName_00_ 19 2 3_10乡政府 2" xfId="376"/>
    <cellStyle name="_ET_STYLE_NoName_00_ 19 2 3_10乡政府 3" xfId="377"/>
    <cellStyle name="_ET_STYLE_NoName_00_ 19 2 3_12乡中学" xfId="378"/>
    <cellStyle name="_ET_STYLE_NoName_00_ 19 2 3_12乡中学 2" xfId="379"/>
    <cellStyle name="_ET_STYLE_NoName_00_ 19 2 3_12乡中学 3" xfId="380"/>
    <cellStyle name="_ET_STYLE_NoName_00_ 19 2 3_12乡中学_1" xfId="9712"/>
    <cellStyle name="_ET_STYLE_NoName_00_ 19 2 3_13乡小学" xfId="381"/>
    <cellStyle name="_ET_STYLE_NoName_00_ 19 2 3_13乡小学 2" xfId="382"/>
    <cellStyle name="_ET_STYLE_NoName_00_ 19 2 3_13乡小学 3" xfId="383"/>
    <cellStyle name="_ET_STYLE_NoName_00_ 19 2 3_13乡小学_1" xfId="10009"/>
    <cellStyle name="_ET_STYLE_NoName_00_ 19 2 3_3支出明细表（股室填报）" xfId="384"/>
    <cellStyle name="_ET_STYLE_NoName_00_ 19 2 3_3支出明细表（股室填报） 2" xfId="385"/>
    <cellStyle name="_ET_STYLE_NoName_00_ 19 2 3_3支出明细表（股室填报） 3" xfId="386"/>
    <cellStyle name="_ET_STYLE_NoName_00_ 19 2 3_5基本公用明细" xfId="387"/>
    <cellStyle name="_ET_STYLE_NoName_00_ 19 2 3_5基本公用明细 2" xfId="388"/>
    <cellStyle name="_ET_STYLE_NoName_00_ 19 2 3_5基本公用明细 3" xfId="389"/>
    <cellStyle name="_ET_STYLE_NoName_00_ 19 2 3_6专项明细县本级" xfId="390"/>
    <cellStyle name="_ET_STYLE_NoName_00_ 19 2 3_6专项明细县本级 2" xfId="391"/>
    <cellStyle name="_ET_STYLE_NoName_00_ 19 2 3_6专项明细县本级 3" xfId="392"/>
    <cellStyle name="_ET_STYLE_NoName_00_ 19 2 3_县本级专项对比表（各股室填报）" xfId="393"/>
    <cellStyle name="_ET_STYLE_NoName_00_ 19 2 3_县本级专项对比表（各股室填报） 2" xfId="394"/>
    <cellStyle name="_ET_STYLE_NoName_00_ 19 2 3_县本级专项对比表（各股室填报） 3" xfId="395"/>
    <cellStyle name="_ET_STYLE_NoName_00_ 19 2 3_县本级专项对比表（各股室填报）_1" xfId="396"/>
    <cellStyle name="_ET_STYLE_NoName_00_ 19 2 3_县本级专项对比表（各股室填报）_1 2" xfId="397"/>
    <cellStyle name="_ET_STYLE_NoName_00_ 19 2 3_县本级专项对比表（各股室填报）_1 3" xfId="398"/>
    <cellStyle name="_ET_STYLE_NoName_00_ 19 2 4" xfId="399"/>
    <cellStyle name="_ET_STYLE_NoName_00_ 19 2 5" xfId="400"/>
    <cellStyle name="_ET_STYLE_NoName_00_ 19 2_10乡政府" xfId="401"/>
    <cellStyle name="_ET_STYLE_NoName_00_ 19 2_10乡政府 2" xfId="402"/>
    <cellStyle name="_ET_STYLE_NoName_00_ 19 2_10乡政府 3" xfId="403"/>
    <cellStyle name="_ET_STYLE_NoName_00_ 19 2_12乡中学" xfId="9710"/>
    <cellStyle name="_ET_STYLE_NoName_00_ 19 2_13乡小学" xfId="10007"/>
    <cellStyle name="_ET_STYLE_NoName_00_ 19 2_3支出明细表（股室填报）" xfId="404"/>
    <cellStyle name="_ET_STYLE_NoName_00_ 19 2_3支出明细表（股室填报） 2" xfId="405"/>
    <cellStyle name="_ET_STYLE_NoName_00_ 19 2_3支出明细表（股室填报） 3" xfId="406"/>
    <cellStyle name="_ET_STYLE_NoName_00_ 19 2_6专项明细县本级" xfId="407"/>
    <cellStyle name="_ET_STYLE_NoName_00_ 19 2_6专项明细县本级 2" xfId="408"/>
    <cellStyle name="_ET_STYLE_NoName_00_ 19 2_6专项明细县本级 3" xfId="409"/>
    <cellStyle name="_ET_STYLE_NoName_00_ 19 2_县本级专项对比表（各股室填报）" xfId="410"/>
    <cellStyle name="_ET_STYLE_NoName_00_ 19 2_县本级专项对比表（各股室填报） 2" xfId="411"/>
    <cellStyle name="_ET_STYLE_NoName_00_ 19 2_县本级专项对比表（各股室填报） 3" xfId="412"/>
    <cellStyle name="_ET_STYLE_NoName_00_ 19 3" xfId="413"/>
    <cellStyle name="_ET_STYLE_NoName_00_ 19 3 2" xfId="414"/>
    <cellStyle name="_ET_STYLE_NoName_00_ 19 3 2 2" xfId="415"/>
    <cellStyle name="_ET_STYLE_NoName_00_ 19 3 2 3" xfId="416"/>
    <cellStyle name="_ET_STYLE_NoName_00_ 19 3 3" xfId="417"/>
    <cellStyle name="_ET_STYLE_NoName_00_ 19 3 4" xfId="418"/>
    <cellStyle name="_ET_STYLE_NoName_00_ 19 3_10乡政府" xfId="419"/>
    <cellStyle name="_ET_STYLE_NoName_00_ 19 3_10乡政府 2" xfId="420"/>
    <cellStyle name="_ET_STYLE_NoName_00_ 19 3_10乡政府 3" xfId="421"/>
    <cellStyle name="_ET_STYLE_NoName_00_ 19 3_12乡中学" xfId="422"/>
    <cellStyle name="_ET_STYLE_NoName_00_ 19 3_12乡中学 2" xfId="423"/>
    <cellStyle name="_ET_STYLE_NoName_00_ 19 3_12乡中学 3" xfId="424"/>
    <cellStyle name="_ET_STYLE_NoName_00_ 19 3_12乡中学_1" xfId="9713"/>
    <cellStyle name="_ET_STYLE_NoName_00_ 19 3_13乡小学" xfId="425"/>
    <cellStyle name="_ET_STYLE_NoName_00_ 19 3_13乡小学 2" xfId="426"/>
    <cellStyle name="_ET_STYLE_NoName_00_ 19 3_13乡小学 3" xfId="427"/>
    <cellStyle name="_ET_STYLE_NoName_00_ 19 3_13乡小学_1" xfId="10010"/>
    <cellStyle name="_ET_STYLE_NoName_00_ 19 3_3支出明细表（股室填报）" xfId="428"/>
    <cellStyle name="_ET_STYLE_NoName_00_ 19 3_3支出明细表（股室填报） 2" xfId="429"/>
    <cellStyle name="_ET_STYLE_NoName_00_ 19 3_3支出明细表（股室填报） 3" xfId="430"/>
    <cellStyle name="_ET_STYLE_NoName_00_ 19 3_5基本公用明细" xfId="431"/>
    <cellStyle name="_ET_STYLE_NoName_00_ 19 3_5基本公用明细 2" xfId="432"/>
    <cellStyle name="_ET_STYLE_NoName_00_ 19 3_5基本公用明细 3" xfId="433"/>
    <cellStyle name="_ET_STYLE_NoName_00_ 19 3_6专项明细县本级" xfId="434"/>
    <cellStyle name="_ET_STYLE_NoName_00_ 19 3_6专项明细县本级 2" xfId="435"/>
    <cellStyle name="_ET_STYLE_NoName_00_ 19 3_6专项明细县本级 3" xfId="436"/>
    <cellStyle name="_ET_STYLE_NoName_00_ 19 3_县本级专项对比表（各股室填报）" xfId="437"/>
    <cellStyle name="_ET_STYLE_NoName_00_ 19 3_县本级专项对比表（各股室填报） 2" xfId="438"/>
    <cellStyle name="_ET_STYLE_NoName_00_ 19 3_县本级专项对比表（各股室填报） 3" xfId="439"/>
    <cellStyle name="_ET_STYLE_NoName_00_ 19 3_县本级专项对比表（各股室填报）_1" xfId="440"/>
    <cellStyle name="_ET_STYLE_NoName_00_ 19 3_县本级专项对比表（各股室填报）_1 2" xfId="441"/>
    <cellStyle name="_ET_STYLE_NoName_00_ 19 3_县本级专项对比表（各股室填报）_1 3" xfId="442"/>
    <cellStyle name="_ET_STYLE_NoName_00_ 19 4" xfId="443"/>
    <cellStyle name="_ET_STYLE_NoName_00_ 19 4 2" xfId="444"/>
    <cellStyle name="_ET_STYLE_NoName_00_ 19 4 2 2" xfId="445"/>
    <cellStyle name="_ET_STYLE_NoName_00_ 19 4 2 3" xfId="446"/>
    <cellStyle name="_ET_STYLE_NoName_00_ 19 4 3" xfId="447"/>
    <cellStyle name="_ET_STYLE_NoName_00_ 19 4 4" xfId="448"/>
    <cellStyle name="_ET_STYLE_NoName_00_ 19 4_10乡政府" xfId="449"/>
    <cellStyle name="_ET_STYLE_NoName_00_ 19 4_10乡政府 2" xfId="450"/>
    <cellStyle name="_ET_STYLE_NoName_00_ 19 4_10乡政府 3" xfId="451"/>
    <cellStyle name="_ET_STYLE_NoName_00_ 19 4_12乡中学" xfId="452"/>
    <cellStyle name="_ET_STYLE_NoName_00_ 19 4_12乡中学 2" xfId="453"/>
    <cellStyle name="_ET_STYLE_NoName_00_ 19 4_12乡中学 3" xfId="454"/>
    <cellStyle name="_ET_STYLE_NoName_00_ 19 4_12乡中学_1" xfId="9714"/>
    <cellStyle name="_ET_STYLE_NoName_00_ 19 4_13乡小学" xfId="455"/>
    <cellStyle name="_ET_STYLE_NoName_00_ 19 4_13乡小学 2" xfId="456"/>
    <cellStyle name="_ET_STYLE_NoName_00_ 19 4_13乡小学 3" xfId="457"/>
    <cellStyle name="_ET_STYLE_NoName_00_ 19 4_13乡小学_1" xfId="10011"/>
    <cellStyle name="_ET_STYLE_NoName_00_ 19 4_3支出明细表（股室填报）" xfId="458"/>
    <cellStyle name="_ET_STYLE_NoName_00_ 19 4_3支出明细表（股室填报） 2" xfId="459"/>
    <cellStyle name="_ET_STYLE_NoName_00_ 19 4_3支出明细表（股室填报） 3" xfId="460"/>
    <cellStyle name="_ET_STYLE_NoName_00_ 19 4_5基本公用明细" xfId="461"/>
    <cellStyle name="_ET_STYLE_NoName_00_ 19 4_5基本公用明细 2" xfId="462"/>
    <cellStyle name="_ET_STYLE_NoName_00_ 19 4_5基本公用明细 3" xfId="463"/>
    <cellStyle name="_ET_STYLE_NoName_00_ 19 4_6专项明细县本级" xfId="464"/>
    <cellStyle name="_ET_STYLE_NoName_00_ 19 4_6专项明细县本级 2" xfId="465"/>
    <cellStyle name="_ET_STYLE_NoName_00_ 19 4_6专项明细县本级 3" xfId="466"/>
    <cellStyle name="_ET_STYLE_NoName_00_ 19 4_县本级专项对比表（各股室填报）" xfId="467"/>
    <cellStyle name="_ET_STYLE_NoName_00_ 19 4_县本级专项对比表（各股室填报） 2" xfId="468"/>
    <cellStyle name="_ET_STYLE_NoName_00_ 19 4_县本级专项对比表（各股室填报） 3" xfId="469"/>
    <cellStyle name="_ET_STYLE_NoName_00_ 19 4_县本级专项对比表（各股室填报）_1" xfId="470"/>
    <cellStyle name="_ET_STYLE_NoName_00_ 19 4_县本级专项对比表（各股室填报）_1 2" xfId="471"/>
    <cellStyle name="_ET_STYLE_NoName_00_ 19 4_县本级专项对比表（各股室填报）_1 3" xfId="472"/>
    <cellStyle name="_ET_STYLE_NoName_00_ 19 5" xfId="473"/>
    <cellStyle name="_ET_STYLE_NoName_00_ 19 6" xfId="474"/>
    <cellStyle name="_ET_STYLE_NoName_00_ 19_10乡政府" xfId="475"/>
    <cellStyle name="_ET_STYLE_NoName_00_ 19_10乡政府 2" xfId="476"/>
    <cellStyle name="_ET_STYLE_NoName_00_ 19_10乡政府 3" xfId="477"/>
    <cellStyle name="_ET_STYLE_NoName_00_ 19_12乡中学" xfId="9709"/>
    <cellStyle name="_ET_STYLE_NoName_00_ 19_13乡小学" xfId="10006"/>
    <cellStyle name="_ET_STYLE_NoName_00_ 19_3支出明细表（股室填报）" xfId="478"/>
    <cellStyle name="_ET_STYLE_NoName_00_ 19_3支出明细表（股室填报） 2" xfId="479"/>
    <cellStyle name="_ET_STYLE_NoName_00_ 19_3支出明细表（股室填报） 3" xfId="480"/>
    <cellStyle name="_ET_STYLE_NoName_00_ 19_6专项明细县本级" xfId="481"/>
    <cellStyle name="_ET_STYLE_NoName_00_ 19_6专项明细县本级 2" xfId="482"/>
    <cellStyle name="_ET_STYLE_NoName_00_ 19_6专项明细县本级 3" xfId="483"/>
    <cellStyle name="_ET_STYLE_NoName_00_ 19_县本级专项对比表（各股室填报）" xfId="484"/>
    <cellStyle name="_ET_STYLE_NoName_00_ 19_县本级专项对比表（各股室填报） 2" xfId="485"/>
    <cellStyle name="_ET_STYLE_NoName_00_ 19_县本级专项对比表（各股室填报） 3" xfId="486"/>
    <cellStyle name="_ET_STYLE_NoName_00_ 2" xfId="487"/>
    <cellStyle name="_ET_STYLE_NoName_00_ 2 2" xfId="5843"/>
    <cellStyle name="_ET_STYLE_NoName_00_ 2 2 2" xfId="6176"/>
    <cellStyle name="_ET_STYLE_NoName_00_ 2 3" xfId="5881"/>
    <cellStyle name="_ET_STYLE_NoName_00_ 2_2015年预算汇总草表20150325预算股汇总" xfId="488"/>
    <cellStyle name="_ET_STYLE_NoName_00_ 2_2015年预算汇总草表20150409" xfId="489"/>
    <cellStyle name="_ET_STYLE_NoName_00_ 2_2015年预算汇总草表20150416" xfId="490"/>
    <cellStyle name="_ET_STYLE_NoName_00_ 2_2016年预算表201512" xfId="491"/>
    <cellStyle name="_ET_STYLE_NoName_00_ 20" xfId="492"/>
    <cellStyle name="_ET_STYLE_NoName_00_ 20 2" xfId="493"/>
    <cellStyle name="_ET_STYLE_NoName_00_ 20 2 2" xfId="494"/>
    <cellStyle name="_ET_STYLE_NoName_00_ 20 2 2 2" xfId="495"/>
    <cellStyle name="_ET_STYLE_NoName_00_ 20 2 2 2 2" xfId="496"/>
    <cellStyle name="_ET_STYLE_NoName_00_ 20 2 2 2 3" xfId="497"/>
    <cellStyle name="_ET_STYLE_NoName_00_ 20 2 2 3" xfId="498"/>
    <cellStyle name="_ET_STYLE_NoName_00_ 20 2 2 4" xfId="499"/>
    <cellStyle name="_ET_STYLE_NoName_00_ 20 2 2_10乡政府" xfId="500"/>
    <cellStyle name="_ET_STYLE_NoName_00_ 20 2 2_10乡政府 2" xfId="501"/>
    <cellStyle name="_ET_STYLE_NoName_00_ 20 2 2_10乡政府 3" xfId="502"/>
    <cellStyle name="_ET_STYLE_NoName_00_ 20 2 2_12乡中学" xfId="503"/>
    <cellStyle name="_ET_STYLE_NoName_00_ 20 2 2_12乡中学 2" xfId="504"/>
    <cellStyle name="_ET_STYLE_NoName_00_ 20 2 2_12乡中学 3" xfId="505"/>
    <cellStyle name="_ET_STYLE_NoName_00_ 20 2 2_12乡中学_1" xfId="9717"/>
    <cellStyle name="_ET_STYLE_NoName_00_ 20 2 2_13乡小学" xfId="506"/>
    <cellStyle name="_ET_STYLE_NoName_00_ 20 2 2_13乡小学 2" xfId="507"/>
    <cellStyle name="_ET_STYLE_NoName_00_ 20 2 2_13乡小学 3" xfId="508"/>
    <cellStyle name="_ET_STYLE_NoName_00_ 20 2 2_13乡小学_1" xfId="10014"/>
    <cellStyle name="_ET_STYLE_NoName_00_ 20 2 2_3支出明细表（股室填报）" xfId="509"/>
    <cellStyle name="_ET_STYLE_NoName_00_ 20 2 2_3支出明细表（股室填报） 2" xfId="510"/>
    <cellStyle name="_ET_STYLE_NoName_00_ 20 2 2_3支出明细表（股室填报） 3" xfId="511"/>
    <cellStyle name="_ET_STYLE_NoName_00_ 20 2 2_5基本公用明细" xfId="512"/>
    <cellStyle name="_ET_STYLE_NoName_00_ 20 2 2_5基本公用明细 2" xfId="513"/>
    <cellStyle name="_ET_STYLE_NoName_00_ 20 2 2_5基本公用明细 3" xfId="514"/>
    <cellStyle name="_ET_STYLE_NoName_00_ 20 2 2_6专项明细县本级" xfId="515"/>
    <cellStyle name="_ET_STYLE_NoName_00_ 20 2 2_6专项明细县本级 2" xfId="516"/>
    <cellStyle name="_ET_STYLE_NoName_00_ 20 2 2_6专项明细县本级 3" xfId="517"/>
    <cellStyle name="_ET_STYLE_NoName_00_ 20 2 2_县本级专项对比表（各股室填报）" xfId="518"/>
    <cellStyle name="_ET_STYLE_NoName_00_ 20 2 2_县本级专项对比表（各股室填报） 2" xfId="519"/>
    <cellStyle name="_ET_STYLE_NoName_00_ 20 2 2_县本级专项对比表（各股室填报） 3" xfId="520"/>
    <cellStyle name="_ET_STYLE_NoName_00_ 20 2 2_县本级专项对比表（各股室填报）_1" xfId="521"/>
    <cellStyle name="_ET_STYLE_NoName_00_ 20 2 2_县本级专项对比表（各股室填报）_1 2" xfId="522"/>
    <cellStyle name="_ET_STYLE_NoName_00_ 20 2 2_县本级专项对比表（各股室填报）_1 3" xfId="523"/>
    <cellStyle name="_ET_STYLE_NoName_00_ 20 2 3" xfId="524"/>
    <cellStyle name="_ET_STYLE_NoName_00_ 20 2 3 2" xfId="525"/>
    <cellStyle name="_ET_STYLE_NoName_00_ 20 2 3 2 2" xfId="526"/>
    <cellStyle name="_ET_STYLE_NoName_00_ 20 2 3 2 3" xfId="527"/>
    <cellStyle name="_ET_STYLE_NoName_00_ 20 2 3 3" xfId="528"/>
    <cellStyle name="_ET_STYLE_NoName_00_ 20 2 3 4" xfId="529"/>
    <cellStyle name="_ET_STYLE_NoName_00_ 20 2 3_10乡政府" xfId="530"/>
    <cellStyle name="_ET_STYLE_NoName_00_ 20 2 3_10乡政府 2" xfId="531"/>
    <cellStyle name="_ET_STYLE_NoName_00_ 20 2 3_10乡政府 3" xfId="532"/>
    <cellStyle name="_ET_STYLE_NoName_00_ 20 2 3_12乡中学" xfId="533"/>
    <cellStyle name="_ET_STYLE_NoName_00_ 20 2 3_12乡中学 2" xfId="534"/>
    <cellStyle name="_ET_STYLE_NoName_00_ 20 2 3_12乡中学 3" xfId="535"/>
    <cellStyle name="_ET_STYLE_NoName_00_ 20 2 3_12乡中学_1" xfId="9718"/>
    <cellStyle name="_ET_STYLE_NoName_00_ 20 2 3_13乡小学" xfId="536"/>
    <cellStyle name="_ET_STYLE_NoName_00_ 20 2 3_13乡小学 2" xfId="537"/>
    <cellStyle name="_ET_STYLE_NoName_00_ 20 2 3_13乡小学 3" xfId="538"/>
    <cellStyle name="_ET_STYLE_NoName_00_ 20 2 3_13乡小学_1" xfId="10015"/>
    <cellStyle name="_ET_STYLE_NoName_00_ 20 2 3_3支出明细表（股室填报）" xfId="539"/>
    <cellStyle name="_ET_STYLE_NoName_00_ 20 2 3_3支出明细表（股室填报） 2" xfId="540"/>
    <cellStyle name="_ET_STYLE_NoName_00_ 20 2 3_3支出明细表（股室填报） 3" xfId="541"/>
    <cellStyle name="_ET_STYLE_NoName_00_ 20 2 3_5基本公用明细" xfId="542"/>
    <cellStyle name="_ET_STYLE_NoName_00_ 20 2 3_5基本公用明细 2" xfId="543"/>
    <cellStyle name="_ET_STYLE_NoName_00_ 20 2 3_5基本公用明细 3" xfId="544"/>
    <cellStyle name="_ET_STYLE_NoName_00_ 20 2 3_6专项明细县本级" xfId="545"/>
    <cellStyle name="_ET_STYLE_NoName_00_ 20 2 3_6专项明细县本级 2" xfId="546"/>
    <cellStyle name="_ET_STYLE_NoName_00_ 20 2 3_6专项明细县本级 3" xfId="547"/>
    <cellStyle name="_ET_STYLE_NoName_00_ 20 2 3_县本级专项对比表（各股室填报）" xfId="548"/>
    <cellStyle name="_ET_STYLE_NoName_00_ 20 2 3_县本级专项对比表（各股室填报） 2" xfId="549"/>
    <cellStyle name="_ET_STYLE_NoName_00_ 20 2 3_县本级专项对比表（各股室填报） 3" xfId="550"/>
    <cellStyle name="_ET_STYLE_NoName_00_ 20 2 3_县本级专项对比表（各股室填报）_1" xfId="551"/>
    <cellStyle name="_ET_STYLE_NoName_00_ 20 2 3_县本级专项对比表（各股室填报）_1 2" xfId="552"/>
    <cellStyle name="_ET_STYLE_NoName_00_ 20 2 3_县本级专项对比表（各股室填报）_1 3" xfId="553"/>
    <cellStyle name="_ET_STYLE_NoName_00_ 20 2 4" xfId="554"/>
    <cellStyle name="_ET_STYLE_NoName_00_ 20 2 5" xfId="555"/>
    <cellStyle name="_ET_STYLE_NoName_00_ 20 2_10乡政府" xfId="556"/>
    <cellStyle name="_ET_STYLE_NoName_00_ 20 2_10乡政府 2" xfId="557"/>
    <cellStyle name="_ET_STYLE_NoName_00_ 20 2_10乡政府 3" xfId="558"/>
    <cellStyle name="_ET_STYLE_NoName_00_ 20 2_12乡中学" xfId="9716"/>
    <cellStyle name="_ET_STYLE_NoName_00_ 20 2_13乡小学" xfId="10013"/>
    <cellStyle name="_ET_STYLE_NoName_00_ 20 2_3支出明细表（股室填报）" xfId="559"/>
    <cellStyle name="_ET_STYLE_NoName_00_ 20 2_3支出明细表（股室填报） 2" xfId="560"/>
    <cellStyle name="_ET_STYLE_NoName_00_ 20 2_3支出明细表（股室填报） 3" xfId="561"/>
    <cellStyle name="_ET_STYLE_NoName_00_ 20 2_6专项明细县本级" xfId="562"/>
    <cellStyle name="_ET_STYLE_NoName_00_ 20 2_6专项明细县本级 2" xfId="563"/>
    <cellStyle name="_ET_STYLE_NoName_00_ 20 2_6专项明细县本级 3" xfId="564"/>
    <cellStyle name="_ET_STYLE_NoName_00_ 20 2_县本级专项对比表（各股室填报）" xfId="565"/>
    <cellStyle name="_ET_STYLE_NoName_00_ 20 2_县本级专项对比表（各股室填报） 2" xfId="566"/>
    <cellStyle name="_ET_STYLE_NoName_00_ 20 2_县本级专项对比表（各股室填报） 3" xfId="567"/>
    <cellStyle name="_ET_STYLE_NoName_00_ 20 3" xfId="568"/>
    <cellStyle name="_ET_STYLE_NoName_00_ 20 3 2" xfId="569"/>
    <cellStyle name="_ET_STYLE_NoName_00_ 20 3 2 2" xfId="570"/>
    <cellStyle name="_ET_STYLE_NoName_00_ 20 3 2 3" xfId="571"/>
    <cellStyle name="_ET_STYLE_NoName_00_ 20 3 3" xfId="572"/>
    <cellStyle name="_ET_STYLE_NoName_00_ 20 3 4" xfId="573"/>
    <cellStyle name="_ET_STYLE_NoName_00_ 20 3_10乡政府" xfId="574"/>
    <cellStyle name="_ET_STYLE_NoName_00_ 20 3_10乡政府 2" xfId="575"/>
    <cellStyle name="_ET_STYLE_NoName_00_ 20 3_10乡政府 3" xfId="576"/>
    <cellStyle name="_ET_STYLE_NoName_00_ 20 3_12乡中学" xfId="577"/>
    <cellStyle name="_ET_STYLE_NoName_00_ 20 3_12乡中学 2" xfId="578"/>
    <cellStyle name="_ET_STYLE_NoName_00_ 20 3_12乡中学 3" xfId="579"/>
    <cellStyle name="_ET_STYLE_NoName_00_ 20 3_12乡中学_1" xfId="9719"/>
    <cellStyle name="_ET_STYLE_NoName_00_ 20 3_13乡小学" xfId="580"/>
    <cellStyle name="_ET_STYLE_NoName_00_ 20 3_13乡小学 2" xfId="581"/>
    <cellStyle name="_ET_STYLE_NoName_00_ 20 3_13乡小学 3" xfId="582"/>
    <cellStyle name="_ET_STYLE_NoName_00_ 20 3_13乡小学_1" xfId="10016"/>
    <cellStyle name="_ET_STYLE_NoName_00_ 20 3_3支出明细表（股室填报）" xfId="583"/>
    <cellStyle name="_ET_STYLE_NoName_00_ 20 3_3支出明细表（股室填报） 2" xfId="584"/>
    <cellStyle name="_ET_STYLE_NoName_00_ 20 3_3支出明细表（股室填报） 3" xfId="585"/>
    <cellStyle name="_ET_STYLE_NoName_00_ 20 3_5基本公用明细" xfId="586"/>
    <cellStyle name="_ET_STYLE_NoName_00_ 20 3_5基本公用明细 2" xfId="587"/>
    <cellStyle name="_ET_STYLE_NoName_00_ 20 3_5基本公用明细 3" xfId="588"/>
    <cellStyle name="_ET_STYLE_NoName_00_ 20 3_6专项明细县本级" xfId="589"/>
    <cellStyle name="_ET_STYLE_NoName_00_ 20 3_6专项明细县本级 2" xfId="590"/>
    <cellStyle name="_ET_STYLE_NoName_00_ 20 3_6专项明细县本级 3" xfId="591"/>
    <cellStyle name="_ET_STYLE_NoName_00_ 20 3_县本级专项对比表（各股室填报）" xfId="592"/>
    <cellStyle name="_ET_STYLE_NoName_00_ 20 3_县本级专项对比表（各股室填报） 2" xfId="593"/>
    <cellStyle name="_ET_STYLE_NoName_00_ 20 3_县本级专项对比表（各股室填报） 3" xfId="594"/>
    <cellStyle name="_ET_STYLE_NoName_00_ 20 3_县本级专项对比表（各股室填报）_1" xfId="595"/>
    <cellStyle name="_ET_STYLE_NoName_00_ 20 3_县本级专项对比表（各股室填报）_1 2" xfId="596"/>
    <cellStyle name="_ET_STYLE_NoName_00_ 20 3_县本级专项对比表（各股室填报）_1 3" xfId="597"/>
    <cellStyle name="_ET_STYLE_NoName_00_ 20 4" xfId="598"/>
    <cellStyle name="_ET_STYLE_NoName_00_ 20 4 2" xfId="599"/>
    <cellStyle name="_ET_STYLE_NoName_00_ 20 4 2 2" xfId="600"/>
    <cellStyle name="_ET_STYLE_NoName_00_ 20 4 2 3" xfId="601"/>
    <cellStyle name="_ET_STYLE_NoName_00_ 20 4 3" xfId="602"/>
    <cellStyle name="_ET_STYLE_NoName_00_ 20 4 4" xfId="603"/>
    <cellStyle name="_ET_STYLE_NoName_00_ 20 4_10乡政府" xfId="604"/>
    <cellStyle name="_ET_STYLE_NoName_00_ 20 4_10乡政府 2" xfId="605"/>
    <cellStyle name="_ET_STYLE_NoName_00_ 20 4_10乡政府 3" xfId="606"/>
    <cellStyle name="_ET_STYLE_NoName_00_ 20 4_12乡中学" xfId="607"/>
    <cellStyle name="_ET_STYLE_NoName_00_ 20 4_12乡中学 2" xfId="608"/>
    <cellStyle name="_ET_STYLE_NoName_00_ 20 4_12乡中学 3" xfId="609"/>
    <cellStyle name="_ET_STYLE_NoName_00_ 20 4_12乡中学_1" xfId="9720"/>
    <cellStyle name="_ET_STYLE_NoName_00_ 20 4_13乡小学" xfId="610"/>
    <cellStyle name="_ET_STYLE_NoName_00_ 20 4_13乡小学 2" xfId="611"/>
    <cellStyle name="_ET_STYLE_NoName_00_ 20 4_13乡小学 3" xfId="612"/>
    <cellStyle name="_ET_STYLE_NoName_00_ 20 4_13乡小学_1" xfId="10017"/>
    <cellStyle name="_ET_STYLE_NoName_00_ 20 4_3支出明细表（股室填报）" xfId="613"/>
    <cellStyle name="_ET_STYLE_NoName_00_ 20 4_3支出明细表（股室填报） 2" xfId="614"/>
    <cellStyle name="_ET_STYLE_NoName_00_ 20 4_3支出明细表（股室填报） 3" xfId="615"/>
    <cellStyle name="_ET_STYLE_NoName_00_ 20 4_5基本公用明细" xfId="616"/>
    <cellStyle name="_ET_STYLE_NoName_00_ 20 4_5基本公用明细 2" xfId="617"/>
    <cellStyle name="_ET_STYLE_NoName_00_ 20 4_5基本公用明细 3" xfId="618"/>
    <cellStyle name="_ET_STYLE_NoName_00_ 20 4_6专项明细县本级" xfId="619"/>
    <cellStyle name="_ET_STYLE_NoName_00_ 20 4_6专项明细县本级 2" xfId="620"/>
    <cellStyle name="_ET_STYLE_NoName_00_ 20 4_6专项明细县本级 3" xfId="621"/>
    <cellStyle name="_ET_STYLE_NoName_00_ 20 4_县本级专项对比表（各股室填报）" xfId="622"/>
    <cellStyle name="_ET_STYLE_NoName_00_ 20 4_县本级专项对比表（各股室填报） 2" xfId="623"/>
    <cellStyle name="_ET_STYLE_NoName_00_ 20 4_县本级专项对比表（各股室填报） 3" xfId="624"/>
    <cellStyle name="_ET_STYLE_NoName_00_ 20 4_县本级专项对比表（各股室填报）_1" xfId="625"/>
    <cellStyle name="_ET_STYLE_NoName_00_ 20 4_县本级专项对比表（各股室填报）_1 2" xfId="626"/>
    <cellStyle name="_ET_STYLE_NoName_00_ 20 4_县本级专项对比表（各股室填报）_1 3" xfId="627"/>
    <cellStyle name="_ET_STYLE_NoName_00_ 20 5" xfId="628"/>
    <cellStyle name="_ET_STYLE_NoName_00_ 20 6" xfId="629"/>
    <cellStyle name="_ET_STYLE_NoName_00_ 20_10乡政府" xfId="630"/>
    <cellStyle name="_ET_STYLE_NoName_00_ 20_10乡政府 2" xfId="631"/>
    <cellStyle name="_ET_STYLE_NoName_00_ 20_10乡政府 3" xfId="632"/>
    <cellStyle name="_ET_STYLE_NoName_00_ 20_12乡中学" xfId="9715"/>
    <cellStyle name="_ET_STYLE_NoName_00_ 20_13乡小学" xfId="10012"/>
    <cellStyle name="_ET_STYLE_NoName_00_ 20_3支出明细表（股室填报）" xfId="633"/>
    <cellStyle name="_ET_STYLE_NoName_00_ 20_3支出明细表（股室填报） 2" xfId="634"/>
    <cellStyle name="_ET_STYLE_NoName_00_ 20_3支出明细表（股室填报） 3" xfId="635"/>
    <cellStyle name="_ET_STYLE_NoName_00_ 20_6专项明细县本级" xfId="636"/>
    <cellStyle name="_ET_STYLE_NoName_00_ 20_6专项明细县本级 2" xfId="637"/>
    <cellStyle name="_ET_STYLE_NoName_00_ 20_6专项明细县本级 3" xfId="638"/>
    <cellStyle name="_ET_STYLE_NoName_00_ 20_县本级专项对比表（各股室填报）" xfId="639"/>
    <cellStyle name="_ET_STYLE_NoName_00_ 20_县本级专项对比表（各股室填报） 2" xfId="640"/>
    <cellStyle name="_ET_STYLE_NoName_00_ 20_县本级专项对比表（各股室填报） 3" xfId="641"/>
    <cellStyle name="_ET_STYLE_NoName_00_ 21" xfId="642"/>
    <cellStyle name="_ET_STYLE_NoName_00_ 21 2" xfId="643"/>
    <cellStyle name="_ET_STYLE_NoName_00_ 21 2 2" xfId="644"/>
    <cellStyle name="_ET_STYLE_NoName_00_ 21 2 2 2" xfId="645"/>
    <cellStyle name="_ET_STYLE_NoName_00_ 21 2 2 2 2" xfId="646"/>
    <cellStyle name="_ET_STYLE_NoName_00_ 21 2 2 2 3" xfId="647"/>
    <cellStyle name="_ET_STYLE_NoName_00_ 21 2 2 3" xfId="648"/>
    <cellStyle name="_ET_STYLE_NoName_00_ 21 2 2 4" xfId="649"/>
    <cellStyle name="_ET_STYLE_NoName_00_ 21 2 2_10乡政府" xfId="650"/>
    <cellStyle name="_ET_STYLE_NoName_00_ 21 2 2_10乡政府 2" xfId="651"/>
    <cellStyle name="_ET_STYLE_NoName_00_ 21 2 2_10乡政府 3" xfId="652"/>
    <cellStyle name="_ET_STYLE_NoName_00_ 21 2 2_12乡中学" xfId="653"/>
    <cellStyle name="_ET_STYLE_NoName_00_ 21 2 2_12乡中学 2" xfId="654"/>
    <cellStyle name="_ET_STYLE_NoName_00_ 21 2 2_12乡中学 3" xfId="655"/>
    <cellStyle name="_ET_STYLE_NoName_00_ 21 2 2_12乡中学_1" xfId="9723"/>
    <cellStyle name="_ET_STYLE_NoName_00_ 21 2 2_13乡小学" xfId="656"/>
    <cellStyle name="_ET_STYLE_NoName_00_ 21 2 2_13乡小学 2" xfId="657"/>
    <cellStyle name="_ET_STYLE_NoName_00_ 21 2 2_13乡小学 3" xfId="658"/>
    <cellStyle name="_ET_STYLE_NoName_00_ 21 2 2_13乡小学_1" xfId="10020"/>
    <cellStyle name="_ET_STYLE_NoName_00_ 21 2 2_3支出明细表（股室填报）" xfId="659"/>
    <cellStyle name="_ET_STYLE_NoName_00_ 21 2 2_3支出明细表（股室填报） 2" xfId="660"/>
    <cellStyle name="_ET_STYLE_NoName_00_ 21 2 2_3支出明细表（股室填报） 3" xfId="661"/>
    <cellStyle name="_ET_STYLE_NoName_00_ 21 2 2_5基本公用明细" xfId="662"/>
    <cellStyle name="_ET_STYLE_NoName_00_ 21 2 2_5基本公用明细 2" xfId="663"/>
    <cellStyle name="_ET_STYLE_NoName_00_ 21 2 2_5基本公用明细 3" xfId="664"/>
    <cellStyle name="_ET_STYLE_NoName_00_ 21 2 2_6专项明细县本级" xfId="665"/>
    <cellStyle name="_ET_STYLE_NoName_00_ 21 2 2_6专项明细县本级 2" xfId="666"/>
    <cellStyle name="_ET_STYLE_NoName_00_ 21 2 2_6专项明细县本级 3" xfId="667"/>
    <cellStyle name="_ET_STYLE_NoName_00_ 21 2 2_县本级专项对比表（各股室填报）" xfId="668"/>
    <cellStyle name="_ET_STYLE_NoName_00_ 21 2 2_县本级专项对比表（各股室填报） 2" xfId="669"/>
    <cellStyle name="_ET_STYLE_NoName_00_ 21 2 2_县本级专项对比表（各股室填报） 3" xfId="670"/>
    <cellStyle name="_ET_STYLE_NoName_00_ 21 2 2_县本级专项对比表（各股室填报）_1" xfId="671"/>
    <cellStyle name="_ET_STYLE_NoName_00_ 21 2 2_县本级专项对比表（各股室填报）_1 2" xfId="672"/>
    <cellStyle name="_ET_STYLE_NoName_00_ 21 2 2_县本级专项对比表（各股室填报）_1 3" xfId="673"/>
    <cellStyle name="_ET_STYLE_NoName_00_ 21 2 3" xfId="674"/>
    <cellStyle name="_ET_STYLE_NoName_00_ 21 2 3 2" xfId="675"/>
    <cellStyle name="_ET_STYLE_NoName_00_ 21 2 3 2 2" xfId="676"/>
    <cellStyle name="_ET_STYLE_NoName_00_ 21 2 3 2 3" xfId="677"/>
    <cellStyle name="_ET_STYLE_NoName_00_ 21 2 3 3" xfId="678"/>
    <cellStyle name="_ET_STYLE_NoName_00_ 21 2 3 4" xfId="679"/>
    <cellStyle name="_ET_STYLE_NoName_00_ 21 2 3_10乡政府" xfId="680"/>
    <cellStyle name="_ET_STYLE_NoName_00_ 21 2 3_10乡政府 2" xfId="681"/>
    <cellStyle name="_ET_STYLE_NoName_00_ 21 2 3_10乡政府 3" xfId="682"/>
    <cellStyle name="_ET_STYLE_NoName_00_ 21 2 3_12乡中学" xfId="683"/>
    <cellStyle name="_ET_STYLE_NoName_00_ 21 2 3_12乡中学 2" xfId="684"/>
    <cellStyle name="_ET_STYLE_NoName_00_ 21 2 3_12乡中学 3" xfId="685"/>
    <cellStyle name="_ET_STYLE_NoName_00_ 21 2 3_12乡中学_1" xfId="9724"/>
    <cellStyle name="_ET_STYLE_NoName_00_ 21 2 3_13乡小学" xfId="686"/>
    <cellStyle name="_ET_STYLE_NoName_00_ 21 2 3_13乡小学 2" xfId="687"/>
    <cellStyle name="_ET_STYLE_NoName_00_ 21 2 3_13乡小学 3" xfId="688"/>
    <cellStyle name="_ET_STYLE_NoName_00_ 21 2 3_13乡小学_1" xfId="10021"/>
    <cellStyle name="_ET_STYLE_NoName_00_ 21 2 3_3支出明细表（股室填报）" xfId="689"/>
    <cellStyle name="_ET_STYLE_NoName_00_ 21 2 3_3支出明细表（股室填报） 2" xfId="690"/>
    <cellStyle name="_ET_STYLE_NoName_00_ 21 2 3_3支出明细表（股室填报） 3" xfId="691"/>
    <cellStyle name="_ET_STYLE_NoName_00_ 21 2 3_5基本公用明细" xfId="692"/>
    <cellStyle name="_ET_STYLE_NoName_00_ 21 2 3_5基本公用明细 2" xfId="693"/>
    <cellStyle name="_ET_STYLE_NoName_00_ 21 2 3_5基本公用明细 3" xfId="694"/>
    <cellStyle name="_ET_STYLE_NoName_00_ 21 2 3_6专项明细县本级" xfId="695"/>
    <cellStyle name="_ET_STYLE_NoName_00_ 21 2 3_6专项明细县本级 2" xfId="696"/>
    <cellStyle name="_ET_STYLE_NoName_00_ 21 2 3_6专项明细县本级 3" xfId="697"/>
    <cellStyle name="_ET_STYLE_NoName_00_ 21 2 3_县本级专项对比表（各股室填报）" xfId="698"/>
    <cellStyle name="_ET_STYLE_NoName_00_ 21 2 3_县本级专项对比表（各股室填报） 2" xfId="699"/>
    <cellStyle name="_ET_STYLE_NoName_00_ 21 2 3_县本级专项对比表（各股室填报） 3" xfId="700"/>
    <cellStyle name="_ET_STYLE_NoName_00_ 21 2 3_县本级专项对比表（各股室填报）_1" xfId="701"/>
    <cellStyle name="_ET_STYLE_NoName_00_ 21 2 3_县本级专项对比表（各股室填报）_1 2" xfId="702"/>
    <cellStyle name="_ET_STYLE_NoName_00_ 21 2 3_县本级专项对比表（各股室填报）_1 3" xfId="703"/>
    <cellStyle name="_ET_STYLE_NoName_00_ 21 2 4" xfId="704"/>
    <cellStyle name="_ET_STYLE_NoName_00_ 21 2 5" xfId="705"/>
    <cellStyle name="_ET_STYLE_NoName_00_ 21 2_10乡政府" xfId="706"/>
    <cellStyle name="_ET_STYLE_NoName_00_ 21 2_10乡政府 2" xfId="707"/>
    <cellStyle name="_ET_STYLE_NoName_00_ 21 2_10乡政府 3" xfId="708"/>
    <cellStyle name="_ET_STYLE_NoName_00_ 21 2_12乡中学" xfId="9722"/>
    <cellStyle name="_ET_STYLE_NoName_00_ 21 2_13乡小学" xfId="10019"/>
    <cellStyle name="_ET_STYLE_NoName_00_ 21 2_3支出明细表（股室填报）" xfId="709"/>
    <cellStyle name="_ET_STYLE_NoName_00_ 21 2_3支出明细表（股室填报） 2" xfId="710"/>
    <cellStyle name="_ET_STYLE_NoName_00_ 21 2_3支出明细表（股室填报） 3" xfId="711"/>
    <cellStyle name="_ET_STYLE_NoName_00_ 21 2_6专项明细县本级" xfId="712"/>
    <cellStyle name="_ET_STYLE_NoName_00_ 21 2_6专项明细县本级 2" xfId="713"/>
    <cellStyle name="_ET_STYLE_NoName_00_ 21 2_6专项明细县本级 3" xfId="714"/>
    <cellStyle name="_ET_STYLE_NoName_00_ 21 2_县本级专项对比表（各股室填报）" xfId="715"/>
    <cellStyle name="_ET_STYLE_NoName_00_ 21 2_县本级专项对比表（各股室填报） 2" xfId="716"/>
    <cellStyle name="_ET_STYLE_NoName_00_ 21 2_县本级专项对比表（各股室填报） 3" xfId="717"/>
    <cellStyle name="_ET_STYLE_NoName_00_ 21 3" xfId="718"/>
    <cellStyle name="_ET_STYLE_NoName_00_ 21 3 2" xfId="719"/>
    <cellStyle name="_ET_STYLE_NoName_00_ 21 3 2 2" xfId="720"/>
    <cellStyle name="_ET_STYLE_NoName_00_ 21 3 2 3" xfId="721"/>
    <cellStyle name="_ET_STYLE_NoName_00_ 21 3 3" xfId="722"/>
    <cellStyle name="_ET_STYLE_NoName_00_ 21 3 4" xfId="723"/>
    <cellStyle name="_ET_STYLE_NoName_00_ 21 3_10乡政府" xfId="724"/>
    <cellStyle name="_ET_STYLE_NoName_00_ 21 3_10乡政府 2" xfId="725"/>
    <cellStyle name="_ET_STYLE_NoName_00_ 21 3_10乡政府 3" xfId="726"/>
    <cellStyle name="_ET_STYLE_NoName_00_ 21 3_12乡中学" xfId="727"/>
    <cellStyle name="_ET_STYLE_NoName_00_ 21 3_12乡中学 2" xfId="728"/>
    <cellStyle name="_ET_STYLE_NoName_00_ 21 3_12乡中学 3" xfId="729"/>
    <cellStyle name="_ET_STYLE_NoName_00_ 21 3_12乡中学_1" xfId="9725"/>
    <cellStyle name="_ET_STYLE_NoName_00_ 21 3_13乡小学" xfId="730"/>
    <cellStyle name="_ET_STYLE_NoName_00_ 21 3_13乡小学 2" xfId="731"/>
    <cellStyle name="_ET_STYLE_NoName_00_ 21 3_13乡小学 3" xfId="732"/>
    <cellStyle name="_ET_STYLE_NoName_00_ 21 3_13乡小学_1" xfId="10022"/>
    <cellStyle name="_ET_STYLE_NoName_00_ 21 3_3支出明细表（股室填报）" xfId="733"/>
    <cellStyle name="_ET_STYLE_NoName_00_ 21 3_3支出明细表（股室填报） 2" xfId="734"/>
    <cellStyle name="_ET_STYLE_NoName_00_ 21 3_3支出明细表（股室填报） 3" xfId="735"/>
    <cellStyle name="_ET_STYLE_NoName_00_ 21 3_5基本公用明细" xfId="736"/>
    <cellStyle name="_ET_STYLE_NoName_00_ 21 3_5基本公用明细 2" xfId="737"/>
    <cellStyle name="_ET_STYLE_NoName_00_ 21 3_5基本公用明细 3" xfId="738"/>
    <cellStyle name="_ET_STYLE_NoName_00_ 21 3_6专项明细县本级" xfId="739"/>
    <cellStyle name="_ET_STYLE_NoName_00_ 21 3_6专项明细县本级 2" xfId="740"/>
    <cellStyle name="_ET_STYLE_NoName_00_ 21 3_6专项明细县本级 3" xfId="741"/>
    <cellStyle name="_ET_STYLE_NoName_00_ 21 3_县本级专项对比表（各股室填报）" xfId="742"/>
    <cellStyle name="_ET_STYLE_NoName_00_ 21 3_县本级专项对比表（各股室填报） 2" xfId="743"/>
    <cellStyle name="_ET_STYLE_NoName_00_ 21 3_县本级专项对比表（各股室填报） 3" xfId="744"/>
    <cellStyle name="_ET_STYLE_NoName_00_ 21 3_县本级专项对比表（各股室填报）_1" xfId="745"/>
    <cellStyle name="_ET_STYLE_NoName_00_ 21 3_县本级专项对比表（各股室填报）_1 2" xfId="746"/>
    <cellStyle name="_ET_STYLE_NoName_00_ 21 3_县本级专项对比表（各股室填报）_1 3" xfId="747"/>
    <cellStyle name="_ET_STYLE_NoName_00_ 21 4" xfId="748"/>
    <cellStyle name="_ET_STYLE_NoName_00_ 21 4 2" xfId="749"/>
    <cellStyle name="_ET_STYLE_NoName_00_ 21 4 2 2" xfId="750"/>
    <cellStyle name="_ET_STYLE_NoName_00_ 21 4 2 3" xfId="751"/>
    <cellStyle name="_ET_STYLE_NoName_00_ 21 4 3" xfId="752"/>
    <cellStyle name="_ET_STYLE_NoName_00_ 21 4 4" xfId="753"/>
    <cellStyle name="_ET_STYLE_NoName_00_ 21 4_10乡政府" xfId="754"/>
    <cellStyle name="_ET_STYLE_NoName_00_ 21 4_10乡政府 2" xfId="755"/>
    <cellStyle name="_ET_STYLE_NoName_00_ 21 4_10乡政府 3" xfId="756"/>
    <cellStyle name="_ET_STYLE_NoName_00_ 21 4_12乡中学" xfId="757"/>
    <cellStyle name="_ET_STYLE_NoName_00_ 21 4_12乡中学 2" xfId="758"/>
    <cellStyle name="_ET_STYLE_NoName_00_ 21 4_12乡中学 3" xfId="759"/>
    <cellStyle name="_ET_STYLE_NoName_00_ 21 4_12乡中学_1" xfId="9726"/>
    <cellStyle name="_ET_STYLE_NoName_00_ 21 4_13乡小学" xfId="760"/>
    <cellStyle name="_ET_STYLE_NoName_00_ 21 4_13乡小学 2" xfId="761"/>
    <cellStyle name="_ET_STYLE_NoName_00_ 21 4_13乡小学 3" xfId="762"/>
    <cellStyle name="_ET_STYLE_NoName_00_ 21 4_13乡小学_1" xfId="10023"/>
    <cellStyle name="_ET_STYLE_NoName_00_ 21 4_3支出明细表（股室填报）" xfId="763"/>
    <cellStyle name="_ET_STYLE_NoName_00_ 21 4_3支出明细表（股室填报） 2" xfId="764"/>
    <cellStyle name="_ET_STYLE_NoName_00_ 21 4_3支出明细表（股室填报） 3" xfId="765"/>
    <cellStyle name="_ET_STYLE_NoName_00_ 21 4_5基本公用明细" xfId="766"/>
    <cellStyle name="_ET_STYLE_NoName_00_ 21 4_5基本公用明细 2" xfId="767"/>
    <cellStyle name="_ET_STYLE_NoName_00_ 21 4_5基本公用明细 3" xfId="768"/>
    <cellStyle name="_ET_STYLE_NoName_00_ 21 4_6专项明细县本级" xfId="769"/>
    <cellStyle name="_ET_STYLE_NoName_00_ 21 4_6专项明细县本级 2" xfId="770"/>
    <cellStyle name="_ET_STYLE_NoName_00_ 21 4_6专项明细县本级 3" xfId="771"/>
    <cellStyle name="_ET_STYLE_NoName_00_ 21 4_县本级专项对比表（各股室填报）" xfId="772"/>
    <cellStyle name="_ET_STYLE_NoName_00_ 21 4_县本级专项对比表（各股室填报） 2" xfId="773"/>
    <cellStyle name="_ET_STYLE_NoName_00_ 21 4_县本级专项对比表（各股室填报） 3" xfId="774"/>
    <cellStyle name="_ET_STYLE_NoName_00_ 21 4_县本级专项对比表（各股室填报）_1" xfId="775"/>
    <cellStyle name="_ET_STYLE_NoName_00_ 21 4_县本级专项对比表（各股室填报）_1 2" xfId="776"/>
    <cellStyle name="_ET_STYLE_NoName_00_ 21 4_县本级专项对比表（各股室填报）_1 3" xfId="777"/>
    <cellStyle name="_ET_STYLE_NoName_00_ 21 5" xfId="778"/>
    <cellStyle name="_ET_STYLE_NoName_00_ 21 6" xfId="779"/>
    <cellStyle name="_ET_STYLE_NoName_00_ 21_10乡政府" xfId="780"/>
    <cellStyle name="_ET_STYLE_NoName_00_ 21_10乡政府 2" xfId="781"/>
    <cellStyle name="_ET_STYLE_NoName_00_ 21_10乡政府 3" xfId="782"/>
    <cellStyle name="_ET_STYLE_NoName_00_ 21_12乡中学" xfId="9721"/>
    <cellStyle name="_ET_STYLE_NoName_00_ 21_13乡小学" xfId="10018"/>
    <cellStyle name="_ET_STYLE_NoName_00_ 21_3支出明细表（股室填报）" xfId="783"/>
    <cellStyle name="_ET_STYLE_NoName_00_ 21_3支出明细表（股室填报） 2" xfId="784"/>
    <cellStyle name="_ET_STYLE_NoName_00_ 21_3支出明细表（股室填报） 3" xfId="785"/>
    <cellStyle name="_ET_STYLE_NoName_00_ 21_6专项明细县本级" xfId="786"/>
    <cellStyle name="_ET_STYLE_NoName_00_ 21_6专项明细县本级 2" xfId="787"/>
    <cellStyle name="_ET_STYLE_NoName_00_ 21_6专项明细县本级 3" xfId="788"/>
    <cellStyle name="_ET_STYLE_NoName_00_ 21_县本级专项对比表（各股室填报）" xfId="789"/>
    <cellStyle name="_ET_STYLE_NoName_00_ 21_县本级专项对比表（各股室填报） 2" xfId="790"/>
    <cellStyle name="_ET_STYLE_NoName_00_ 21_县本级专项对比表（各股室填报） 3" xfId="791"/>
    <cellStyle name="_ET_STYLE_NoName_00_ 22" xfId="792"/>
    <cellStyle name="_ET_STYLE_NoName_00_ 22 2" xfId="793"/>
    <cellStyle name="_ET_STYLE_NoName_00_ 22 2 2" xfId="794"/>
    <cellStyle name="_ET_STYLE_NoName_00_ 22 2 2 2" xfId="795"/>
    <cellStyle name="_ET_STYLE_NoName_00_ 22 2 2 2 2" xfId="796"/>
    <cellStyle name="_ET_STYLE_NoName_00_ 22 2 2 2 3" xfId="797"/>
    <cellStyle name="_ET_STYLE_NoName_00_ 22 2 2 3" xfId="798"/>
    <cellStyle name="_ET_STYLE_NoName_00_ 22 2 2 4" xfId="799"/>
    <cellStyle name="_ET_STYLE_NoName_00_ 22 2 2_10乡政府" xfId="800"/>
    <cellStyle name="_ET_STYLE_NoName_00_ 22 2 2_10乡政府 2" xfId="801"/>
    <cellStyle name="_ET_STYLE_NoName_00_ 22 2 2_10乡政府 3" xfId="802"/>
    <cellStyle name="_ET_STYLE_NoName_00_ 22 2 2_12乡中学" xfId="803"/>
    <cellStyle name="_ET_STYLE_NoName_00_ 22 2 2_12乡中学 2" xfId="804"/>
    <cellStyle name="_ET_STYLE_NoName_00_ 22 2 2_12乡中学 3" xfId="805"/>
    <cellStyle name="_ET_STYLE_NoName_00_ 22 2 2_12乡中学_1" xfId="9729"/>
    <cellStyle name="_ET_STYLE_NoName_00_ 22 2 2_13乡小学" xfId="806"/>
    <cellStyle name="_ET_STYLE_NoName_00_ 22 2 2_13乡小学 2" xfId="807"/>
    <cellStyle name="_ET_STYLE_NoName_00_ 22 2 2_13乡小学 3" xfId="808"/>
    <cellStyle name="_ET_STYLE_NoName_00_ 22 2 2_13乡小学_1" xfId="10026"/>
    <cellStyle name="_ET_STYLE_NoName_00_ 22 2 2_3支出明细表（股室填报）" xfId="809"/>
    <cellStyle name="_ET_STYLE_NoName_00_ 22 2 2_3支出明细表（股室填报） 2" xfId="810"/>
    <cellStyle name="_ET_STYLE_NoName_00_ 22 2 2_3支出明细表（股室填报） 3" xfId="811"/>
    <cellStyle name="_ET_STYLE_NoName_00_ 22 2 2_5基本公用明细" xfId="812"/>
    <cellStyle name="_ET_STYLE_NoName_00_ 22 2 2_5基本公用明细 2" xfId="813"/>
    <cellStyle name="_ET_STYLE_NoName_00_ 22 2 2_5基本公用明细 3" xfId="814"/>
    <cellStyle name="_ET_STYLE_NoName_00_ 22 2 2_6专项明细县本级" xfId="815"/>
    <cellStyle name="_ET_STYLE_NoName_00_ 22 2 2_6专项明细县本级 2" xfId="816"/>
    <cellStyle name="_ET_STYLE_NoName_00_ 22 2 2_6专项明细县本级 3" xfId="817"/>
    <cellStyle name="_ET_STYLE_NoName_00_ 22 2 2_县本级专项对比表（各股室填报）" xfId="818"/>
    <cellStyle name="_ET_STYLE_NoName_00_ 22 2 2_县本级专项对比表（各股室填报） 2" xfId="819"/>
    <cellStyle name="_ET_STYLE_NoName_00_ 22 2 2_县本级专项对比表（各股室填报） 3" xfId="820"/>
    <cellStyle name="_ET_STYLE_NoName_00_ 22 2 2_县本级专项对比表（各股室填报）_1" xfId="821"/>
    <cellStyle name="_ET_STYLE_NoName_00_ 22 2 2_县本级专项对比表（各股室填报）_1 2" xfId="822"/>
    <cellStyle name="_ET_STYLE_NoName_00_ 22 2 2_县本级专项对比表（各股室填报）_1 3" xfId="823"/>
    <cellStyle name="_ET_STYLE_NoName_00_ 22 2 3" xfId="824"/>
    <cellStyle name="_ET_STYLE_NoName_00_ 22 2 3 2" xfId="825"/>
    <cellStyle name="_ET_STYLE_NoName_00_ 22 2 3 2 2" xfId="826"/>
    <cellStyle name="_ET_STYLE_NoName_00_ 22 2 3 2 3" xfId="827"/>
    <cellStyle name="_ET_STYLE_NoName_00_ 22 2 3 3" xfId="828"/>
    <cellStyle name="_ET_STYLE_NoName_00_ 22 2 3 4" xfId="829"/>
    <cellStyle name="_ET_STYLE_NoName_00_ 22 2 3_10乡政府" xfId="830"/>
    <cellStyle name="_ET_STYLE_NoName_00_ 22 2 3_10乡政府 2" xfId="831"/>
    <cellStyle name="_ET_STYLE_NoName_00_ 22 2 3_10乡政府 3" xfId="832"/>
    <cellStyle name="_ET_STYLE_NoName_00_ 22 2 3_12乡中学" xfId="833"/>
    <cellStyle name="_ET_STYLE_NoName_00_ 22 2 3_12乡中学 2" xfId="834"/>
    <cellStyle name="_ET_STYLE_NoName_00_ 22 2 3_12乡中学 3" xfId="835"/>
    <cellStyle name="_ET_STYLE_NoName_00_ 22 2 3_12乡中学_1" xfId="9730"/>
    <cellStyle name="_ET_STYLE_NoName_00_ 22 2 3_13乡小学" xfId="836"/>
    <cellStyle name="_ET_STYLE_NoName_00_ 22 2 3_13乡小学 2" xfId="837"/>
    <cellStyle name="_ET_STYLE_NoName_00_ 22 2 3_13乡小学 3" xfId="838"/>
    <cellStyle name="_ET_STYLE_NoName_00_ 22 2 3_13乡小学_1" xfId="10027"/>
    <cellStyle name="_ET_STYLE_NoName_00_ 22 2 3_3支出明细表（股室填报）" xfId="839"/>
    <cellStyle name="_ET_STYLE_NoName_00_ 22 2 3_3支出明细表（股室填报） 2" xfId="840"/>
    <cellStyle name="_ET_STYLE_NoName_00_ 22 2 3_3支出明细表（股室填报） 3" xfId="841"/>
    <cellStyle name="_ET_STYLE_NoName_00_ 22 2 3_5基本公用明细" xfId="842"/>
    <cellStyle name="_ET_STYLE_NoName_00_ 22 2 3_5基本公用明细 2" xfId="843"/>
    <cellStyle name="_ET_STYLE_NoName_00_ 22 2 3_5基本公用明细 3" xfId="844"/>
    <cellStyle name="_ET_STYLE_NoName_00_ 22 2 3_6专项明细县本级" xfId="845"/>
    <cellStyle name="_ET_STYLE_NoName_00_ 22 2 3_6专项明细县本级 2" xfId="846"/>
    <cellStyle name="_ET_STYLE_NoName_00_ 22 2 3_6专项明细县本级 3" xfId="847"/>
    <cellStyle name="_ET_STYLE_NoName_00_ 22 2 3_县本级专项对比表（各股室填报）" xfId="848"/>
    <cellStyle name="_ET_STYLE_NoName_00_ 22 2 3_县本级专项对比表（各股室填报） 2" xfId="849"/>
    <cellStyle name="_ET_STYLE_NoName_00_ 22 2 3_县本级专项对比表（各股室填报） 3" xfId="850"/>
    <cellStyle name="_ET_STYLE_NoName_00_ 22 2 3_县本级专项对比表（各股室填报）_1" xfId="851"/>
    <cellStyle name="_ET_STYLE_NoName_00_ 22 2 3_县本级专项对比表（各股室填报）_1 2" xfId="852"/>
    <cellStyle name="_ET_STYLE_NoName_00_ 22 2 3_县本级专项对比表（各股室填报）_1 3" xfId="853"/>
    <cellStyle name="_ET_STYLE_NoName_00_ 22 2 4" xfId="854"/>
    <cellStyle name="_ET_STYLE_NoName_00_ 22 2 5" xfId="855"/>
    <cellStyle name="_ET_STYLE_NoName_00_ 22 2_10乡政府" xfId="856"/>
    <cellStyle name="_ET_STYLE_NoName_00_ 22 2_10乡政府 2" xfId="857"/>
    <cellStyle name="_ET_STYLE_NoName_00_ 22 2_10乡政府 3" xfId="858"/>
    <cellStyle name="_ET_STYLE_NoName_00_ 22 2_12乡中学" xfId="9728"/>
    <cellStyle name="_ET_STYLE_NoName_00_ 22 2_13乡小学" xfId="10025"/>
    <cellStyle name="_ET_STYLE_NoName_00_ 22 2_3支出明细表（股室填报）" xfId="859"/>
    <cellStyle name="_ET_STYLE_NoName_00_ 22 2_3支出明细表（股室填报） 2" xfId="860"/>
    <cellStyle name="_ET_STYLE_NoName_00_ 22 2_3支出明细表（股室填报） 3" xfId="861"/>
    <cellStyle name="_ET_STYLE_NoName_00_ 22 2_6专项明细县本级" xfId="862"/>
    <cellStyle name="_ET_STYLE_NoName_00_ 22 2_6专项明细县本级 2" xfId="863"/>
    <cellStyle name="_ET_STYLE_NoName_00_ 22 2_6专项明细县本级 3" xfId="864"/>
    <cellStyle name="_ET_STYLE_NoName_00_ 22 2_县本级专项对比表（各股室填报）" xfId="865"/>
    <cellStyle name="_ET_STYLE_NoName_00_ 22 2_县本级专项对比表（各股室填报） 2" xfId="866"/>
    <cellStyle name="_ET_STYLE_NoName_00_ 22 2_县本级专项对比表（各股室填报） 3" xfId="867"/>
    <cellStyle name="_ET_STYLE_NoName_00_ 22 3" xfId="868"/>
    <cellStyle name="_ET_STYLE_NoName_00_ 22 3 2" xfId="869"/>
    <cellStyle name="_ET_STYLE_NoName_00_ 22 3 2 2" xfId="870"/>
    <cellStyle name="_ET_STYLE_NoName_00_ 22 3 2 3" xfId="871"/>
    <cellStyle name="_ET_STYLE_NoName_00_ 22 3 3" xfId="872"/>
    <cellStyle name="_ET_STYLE_NoName_00_ 22 3 4" xfId="873"/>
    <cellStyle name="_ET_STYLE_NoName_00_ 22 3_10乡政府" xfId="874"/>
    <cellStyle name="_ET_STYLE_NoName_00_ 22 3_10乡政府 2" xfId="875"/>
    <cellStyle name="_ET_STYLE_NoName_00_ 22 3_10乡政府 3" xfId="876"/>
    <cellStyle name="_ET_STYLE_NoName_00_ 22 3_12乡中学" xfId="877"/>
    <cellStyle name="_ET_STYLE_NoName_00_ 22 3_12乡中学 2" xfId="878"/>
    <cellStyle name="_ET_STYLE_NoName_00_ 22 3_12乡中学 3" xfId="879"/>
    <cellStyle name="_ET_STYLE_NoName_00_ 22 3_12乡中学_1" xfId="9731"/>
    <cellStyle name="_ET_STYLE_NoName_00_ 22 3_13乡小学" xfId="880"/>
    <cellStyle name="_ET_STYLE_NoName_00_ 22 3_13乡小学 2" xfId="881"/>
    <cellStyle name="_ET_STYLE_NoName_00_ 22 3_13乡小学 3" xfId="882"/>
    <cellStyle name="_ET_STYLE_NoName_00_ 22 3_13乡小学_1" xfId="10028"/>
    <cellStyle name="_ET_STYLE_NoName_00_ 22 3_3支出明细表（股室填报）" xfId="883"/>
    <cellStyle name="_ET_STYLE_NoName_00_ 22 3_3支出明细表（股室填报） 2" xfId="884"/>
    <cellStyle name="_ET_STYLE_NoName_00_ 22 3_3支出明细表（股室填报） 3" xfId="885"/>
    <cellStyle name="_ET_STYLE_NoName_00_ 22 3_5基本公用明细" xfId="886"/>
    <cellStyle name="_ET_STYLE_NoName_00_ 22 3_5基本公用明细 2" xfId="887"/>
    <cellStyle name="_ET_STYLE_NoName_00_ 22 3_5基本公用明细 3" xfId="888"/>
    <cellStyle name="_ET_STYLE_NoName_00_ 22 3_6专项明细县本级" xfId="889"/>
    <cellStyle name="_ET_STYLE_NoName_00_ 22 3_6专项明细县本级 2" xfId="890"/>
    <cellStyle name="_ET_STYLE_NoName_00_ 22 3_6专项明细县本级 3" xfId="891"/>
    <cellStyle name="_ET_STYLE_NoName_00_ 22 3_县本级专项对比表（各股室填报）" xfId="892"/>
    <cellStyle name="_ET_STYLE_NoName_00_ 22 3_县本级专项对比表（各股室填报） 2" xfId="893"/>
    <cellStyle name="_ET_STYLE_NoName_00_ 22 3_县本级专项对比表（各股室填报） 3" xfId="894"/>
    <cellStyle name="_ET_STYLE_NoName_00_ 22 3_县本级专项对比表（各股室填报）_1" xfId="895"/>
    <cellStyle name="_ET_STYLE_NoName_00_ 22 3_县本级专项对比表（各股室填报）_1 2" xfId="896"/>
    <cellStyle name="_ET_STYLE_NoName_00_ 22 3_县本级专项对比表（各股室填报）_1 3" xfId="897"/>
    <cellStyle name="_ET_STYLE_NoName_00_ 22 4" xfId="898"/>
    <cellStyle name="_ET_STYLE_NoName_00_ 22 4 2" xfId="899"/>
    <cellStyle name="_ET_STYLE_NoName_00_ 22 4 2 2" xfId="900"/>
    <cellStyle name="_ET_STYLE_NoName_00_ 22 4 2 3" xfId="901"/>
    <cellStyle name="_ET_STYLE_NoName_00_ 22 4 3" xfId="902"/>
    <cellStyle name="_ET_STYLE_NoName_00_ 22 4 4" xfId="903"/>
    <cellStyle name="_ET_STYLE_NoName_00_ 22 4_10乡政府" xfId="904"/>
    <cellStyle name="_ET_STYLE_NoName_00_ 22 4_10乡政府 2" xfId="905"/>
    <cellStyle name="_ET_STYLE_NoName_00_ 22 4_10乡政府 3" xfId="906"/>
    <cellStyle name="_ET_STYLE_NoName_00_ 22 4_12乡中学" xfId="907"/>
    <cellStyle name="_ET_STYLE_NoName_00_ 22 4_12乡中学 2" xfId="908"/>
    <cellStyle name="_ET_STYLE_NoName_00_ 22 4_12乡中学 3" xfId="909"/>
    <cellStyle name="_ET_STYLE_NoName_00_ 22 4_12乡中学_1" xfId="9732"/>
    <cellStyle name="_ET_STYLE_NoName_00_ 22 4_13乡小学" xfId="910"/>
    <cellStyle name="_ET_STYLE_NoName_00_ 22 4_13乡小学 2" xfId="911"/>
    <cellStyle name="_ET_STYLE_NoName_00_ 22 4_13乡小学 3" xfId="912"/>
    <cellStyle name="_ET_STYLE_NoName_00_ 22 4_13乡小学_1" xfId="10029"/>
    <cellStyle name="_ET_STYLE_NoName_00_ 22 4_3支出明细表（股室填报）" xfId="913"/>
    <cellStyle name="_ET_STYLE_NoName_00_ 22 4_3支出明细表（股室填报） 2" xfId="914"/>
    <cellStyle name="_ET_STYLE_NoName_00_ 22 4_3支出明细表（股室填报） 3" xfId="915"/>
    <cellStyle name="_ET_STYLE_NoName_00_ 22 4_5基本公用明细" xfId="916"/>
    <cellStyle name="_ET_STYLE_NoName_00_ 22 4_5基本公用明细 2" xfId="917"/>
    <cellStyle name="_ET_STYLE_NoName_00_ 22 4_5基本公用明细 3" xfId="918"/>
    <cellStyle name="_ET_STYLE_NoName_00_ 22 4_6专项明细县本级" xfId="919"/>
    <cellStyle name="_ET_STYLE_NoName_00_ 22 4_6专项明细县本级 2" xfId="920"/>
    <cellStyle name="_ET_STYLE_NoName_00_ 22 4_6专项明细县本级 3" xfId="921"/>
    <cellStyle name="_ET_STYLE_NoName_00_ 22 4_县本级专项对比表（各股室填报）" xfId="922"/>
    <cellStyle name="_ET_STYLE_NoName_00_ 22 4_县本级专项对比表（各股室填报） 2" xfId="923"/>
    <cellStyle name="_ET_STYLE_NoName_00_ 22 4_县本级专项对比表（各股室填报） 3" xfId="924"/>
    <cellStyle name="_ET_STYLE_NoName_00_ 22 4_县本级专项对比表（各股室填报）_1" xfId="925"/>
    <cellStyle name="_ET_STYLE_NoName_00_ 22 4_县本级专项对比表（各股室填报）_1 2" xfId="926"/>
    <cellStyle name="_ET_STYLE_NoName_00_ 22 4_县本级专项对比表（各股室填报）_1 3" xfId="927"/>
    <cellStyle name="_ET_STYLE_NoName_00_ 22 5" xfId="928"/>
    <cellStyle name="_ET_STYLE_NoName_00_ 22 6" xfId="929"/>
    <cellStyle name="_ET_STYLE_NoName_00_ 22_10乡政府" xfId="930"/>
    <cellStyle name="_ET_STYLE_NoName_00_ 22_10乡政府 2" xfId="931"/>
    <cellStyle name="_ET_STYLE_NoName_00_ 22_10乡政府 3" xfId="932"/>
    <cellStyle name="_ET_STYLE_NoName_00_ 22_12乡中学" xfId="9727"/>
    <cellStyle name="_ET_STYLE_NoName_00_ 22_13乡小学" xfId="10024"/>
    <cellStyle name="_ET_STYLE_NoName_00_ 22_3支出明细表（股室填报）" xfId="933"/>
    <cellStyle name="_ET_STYLE_NoName_00_ 22_3支出明细表（股室填报） 2" xfId="934"/>
    <cellStyle name="_ET_STYLE_NoName_00_ 22_3支出明细表（股室填报） 3" xfId="935"/>
    <cellStyle name="_ET_STYLE_NoName_00_ 22_6专项明细县本级" xfId="936"/>
    <cellStyle name="_ET_STYLE_NoName_00_ 22_6专项明细县本级 2" xfId="937"/>
    <cellStyle name="_ET_STYLE_NoName_00_ 22_6专项明细县本级 3" xfId="938"/>
    <cellStyle name="_ET_STYLE_NoName_00_ 22_县本级专项对比表（各股室填报）" xfId="939"/>
    <cellStyle name="_ET_STYLE_NoName_00_ 22_县本级专项对比表（各股室填报） 2" xfId="940"/>
    <cellStyle name="_ET_STYLE_NoName_00_ 22_县本级专项对比表（各股室填报） 3" xfId="941"/>
    <cellStyle name="_ET_STYLE_NoName_00_ 23" xfId="942"/>
    <cellStyle name="_ET_STYLE_NoName_00_ 23 2" xfId="943"/>
    <cellStyle name="_ET_STYLE_NoName_00_ 23 2 2" xfId="944"/>
    <cellStyle name="_ET_STYLE_NoName_00_ 23 2 2 2" xfId="945"/>
    <cellStyle name="_ET_STYLE_NoName_00_ 23 2 2 2 2" xfId="946"/>
    <cellStyle name="_ET_STYLE_NoName_00_ 23 2 2 2 3" xfId="947"/>
    <cellStyle name="_ET_STYLE_NoName_00_ 23 2 2 3" xfId="948"/>
    <cellStyle name="_ET_STYLE_NoName_00_ 23 2 2 4" xfId="949"/>
    <cellStyle name="_ET_STYLE_NoName_00_ 23 2 2_10乡政府" xfId="950"/>
    <cellStyle name="_ET_STYLE_NoName_00_ 23 2 2_10乡政府 2" xfId="951"/>
    <cellStyle name="_ET_STYLE_NoName_00_ 23 2 2_10乡政府 3" xfId="952"/>
    <cellStyle name="_ET_STYLE_NoName_00_ 23 2 2_12乡中学" xfId="953"/>
    <cellStyle name="_ET_STYLE_NoName_00_ 23 2 2_12乡中学 2" xfId="954"/>
    <cellStyle name="_ET_STYLE_NoName_00_ 23 2 2_12乡中学 3" xfId="955"/>
    <cellStyle name="_ET_STYLE_NoName_00_ 23 2 2_12乡中学_1" xfId="9735"/>
    <cellStyle name="_ET_STYLE_NoName_00_ 23 2 2_13乡小学" xfId="956"/>
    <cellStyle name="_ET_STYLE_NoName_00_ 23 2 2_13乡小学 2" xfId="957"/>
    <cellStyle name="_ET_STYLE_NoName_00_ 23 2 2_13乡小学 3" xfId="958"/>
    <cellStyle name="_ET_STYLE_NoName_00_ 23 2 2_13乡小学_1" xfId="10032"/>
    <cellStyle name="_ET_STYLE_NoName_00_ 23 2 2_3支出明细表（股室填报）" xfId="959"/>
    <cellStyle name="_ET_STYLE_NoName_00_ 23 2 2_3支出明细表（股室填报） 2" xfId="960"/>
    <cellStyle name="_ET_STYLE_NoName_00_ 23 2 2_3支出明细表（股室填报） 3" xfId="961"/>
    <cellStyle name="_ET_STYLE_NoName_00_ 23 2 2_5基本公用明细" xfId="962"/>
    <cellStyle name="_ET_STYLE_NoName_00_ 23 2 2_5基本公用明细 2" xfId="963"/>
    <cellStyle name="_ET_STYLE_NoName_00_ 23 2 2_5基本公用明细 3" xfId="964"/>
    <cellStyle name="_ET_STYLE_NoName_00_ 23 2 2_6专项明细县本级" xfId="965"/>
    <cellStyle name="_ET_STYLE_NoName_00_ 23 2 2_6专项明细县本级 2" xfId="966"/>
    <cellStyle name="_ET_STYLE_NoName_00_ 23 2 2_6专项明细县本级 3" xfId="967"/>
    <cellStyle name="_ET_STYLE_NoName_00_ 23 2 2_县本级专项对比表（各股室填报）" xfId="968"/>
    <cellStyle name="_ET_STYLE_NoName_00_ 23 2 2_县本级专项对比表（各股室填报） 2" xfId="969"/>
    <cellStyle name="_ET_STYLE_NoName_00_ 23 2 2_县本级专项对比表（各股室填报） 3" xfId="970"/>
    <cellStyle name="_ET_STYLE_NoName_00_ 23 2 2_县本级专项对比表（各股室填报）_1" xfId="971"/>
    <cellStyle name="_ET_STYLE_NoName_00_ 23 2 2_县本级专项对比表（各股室填报）_1 2" xfId="972"/>
    <cellStyle name="_ET_STYLE_NoName_00_ 23 2 2_县本级专项对比表（各股室填报）_1 3" xfId="973"/>
    <cellStyle name="_ET_STYLE_NoName_00_ 23 2 3" xfId="974"/>
    <cellStyle name="_ET_STYLE_NoName_00_ 23 2 3 2" xfId="975"/>
    <cellStyle name="_ET_STYLE_NoName_00_ 23 2 3 2 2" xfId="976"/>
    <cellStyle name="_ET_STYLE_NoName_00_ 23 2 3 2 3" xfId="977"/>
    <cellStyle name="_ET_STYLE_NoName_00_ 23 2 3 3" xfId="978"/>
    <cellStyle name="_ET_STYLE_NoName_00_ 23 2 3 4" xfId="979"/>
    <cellStyle name="_ET_STYLE_NoName_00_ 23 2 3_10乡政府" xfId="980"/>
    <cellStyle name="_ET_STYLE_NoName_00_ 23 2 3_10乡政府 2" xfId="981"/>
    <cellStyle name="_ET_STYLE_NoName_00_ 23 2 3_10乡政府 3" xfId="982"/>
    <cellStyle name="_ET_STYLE_NoName_00_ 23 2 3_12乡中学" xfId="983"/>
    <cellStyle name="_ET_STYLE_NoName_00_ 23 2 3_12乡中学 2" xfId="984"/>
    <cellStyle name="_ET_STYLE_NoName_00_ 23 2 3_12乡中学 3" xfId="985"/>
    <cellStyle name="_ET_STYLE_NoName_00_ 23 2 3_12乡中学_1" xfId="9736"/>
    <cellStyle name="_ET_STYLE_NoName_00_ 23 2 3_13乡小学" xfId="986"/>
    <cellStyle name="_ET_STYLE_NoName_00_ 23 2 3_13乡小学 2" xfId="987"/>
    <cellStyle name="_ET_STYLE_NoName_00_ 23 2 3_13乡小学 3" xfId="988"/>
    <cellStyle name="_ET_STYLE_NoName_00_ 23 2 3_13乡小学_1" xfId="10033"/>
    <cellStyle name="_ET_STYLE_NoName_00_ 23 2 3_3支出明细表（股室填报）" xfId="989"/>
    <cellStyle name="_ET_STYLE_NoName_00_ 23 2 3_3支出明细表（股室填报） 2" xfId="990"/>
    <cellStyle name="_ET_STYLE_NoName_00_ 23 2 3_3支出明细表（股室填报） 3" xfId="991"/>
    <cellStyle name="_ET_STYLE_NoName_00_ 23 2 3_5基本公用明细" xfId="992"/>
    <cellStyle name="_ET_STYLE_NoName_00_ 23 2 3_5基本公用明细 2" xfId="993"/>
    <cellStyle name="_ET_STYLE_NoName_00_ 23 2 3_5基本公用明细 3" xfId="994"/>
    <cellStyle name="_ET_STYLE_NoName_00_ 23 2 3_6专项明细县本级" xfId="995"/>
    <cellStyle name="_ET_STYLE_NoName_00_ 23 2 3_6专项明细县本级 2" xfId="996"/>
    <cellStyle name="_ET_STYLE_NoName_00_ 23 2 3_6专项明细县本级 3" xfId="997"/>
    <cellStyle name="_ET_STYLE_NoName_00_ 23 2 3_县本级专项对比表（各股室填报）" xfId="998"/>
    <cellStyle name="_ET_STYLE_NoName_00_ 23 2 3_县本级专项对比表（各股室填报） 2" xfId="999"/>
    <cellStyle name="_ET_STYLE_NoName_00_ 23 2 3_县本级专项对比表（各股室填报） 3" xfId="1000"/>
    <cellStyle name="_ET_STYLE_NoName_00_ 23 2 3_县本级专项对比表（各股室填报）_1" xfId="1001"/>
    <cellStyle name="_ET_STYLE_NoName_00_ 23 2 3_县本级专项对比表（各股室填报）_1 2" xfId="1002"/>
    <cellStyle name="_ET_STYLE_NoName_00_ 23 2 3_县本级专项对比表（各股室填报）_1 3" xfId="1003"/>
    <cellStyle name="_ET_STYLE_NoName_00_ 23 2 4" xfId="1004"/>
    <cellStyle name="_ET_STYLE_NoName_00_ 23 2 5" xfId="1005"/>
    <cellStyle name="_ET_STYLE_NoName_00_ 23 2_10乡政府" xfId="1006"/>
    <cellStyle name="_ET_STYLE_NoName_00_ 23 2_10乡政府 2" xfId="1007"/>
    <cellStyle name="_ET_STYLE_NoName_00_ 23 2_10乡政府 3" xfId="1008"/>
    <cellStyle name="_ET_STYLE_NoName_00_ 23 2_12乡中学" xfId="9734"/>
    <cellStyle name="_ET_STYLE_NoName_00_ 23 2_13乡小学" xfId="10031"/>
    <cellStyle name="_ET_STYLE_NoName_00_ 23 2_3支出明细表（股室填报）" xfId="1009"/>
    <cellStyle name="_ET_STYLE_NoName_00_ 23 2_3支出明细表（股室填报） 2" xfId="1010"/>
    <cellStyle name="_ET_STYLE_NoName_00_ 23 2_3支出明细表（股室填报） 3" xfId="1011"/>
    <cellStyle name="_ET_STYLE_NoName_00_ 23 2_6专项明细县本级" xfId="1012"/>
    <cellStyle name="_ET_STYLE_NoName_00_ 23 2_6专项明细县本级 2" xfId="1013"/>
    <cellStyle name="_ET_STYLE_NoName_00_ 23 2_6专项明细县本级 3" xfId="1014"/>
    <cellStyle name="_ET_STYLE_NoName_00_ 23 2_县本级专项对比表（各股室填报）" xfId="1015"/>
    <cellStyle name="_ET_STYLE_NoName_00_ 23 2_县本级专项对比表（各股室填报） 2" xfId="1016"/>
    <cellStyle name="_ET_STYLE_NoName_00_ 23 2_县本级专项对比表（各股室填报） 3" xfId="1017"/>
    <cellStyle name="_ET_STYLE_NoName_00_ 23 3" xfId="1018"/>
    <cellStyle name="_ET_STYLE_NoName_00_ 23 3 2" xfId="1019"/>
    <cellStyle name="_ET_STYLE_NoName_00_ 23 3 2 2" xfId="1020"/>
    <cellStyle name="_ET_STYLE_NoName_00_ 23 3 2 3" xfId="1021"/>
    <cellStyle name="_ET_STYLE_NoName_00_ 23 3 3" xfId="1022"/>
    <cellStyle name="_ET_STYLE_NoName_00_ 23 3 4" xfId="1023"/>
    <cellStyle name="_ET_STYLE_NoName_00_ 23 3_10乡政府" xfId="1024"/>
    <cellStyle name="_ET_STYLE_NoName_00_ 23 3_10乡政府 2" xfId="1025"/>
    <cellStyle name="_ET_STYLE_NoName_00_ 23 3_10乡政府 3" xfId="1026"/>
    <cellStyle name="_ET_STYLE_NoName_00_ 23 3_12乡中学" xfId="1027"/>
    <cellStyle name="_ET_STYLE_NoName_00_ 23 3_12乡中学 2" xfId="1028"/>
    <cellStyle name="_ET_STYLE_NoName_00_ 23 3_12乡中学 3" xfId="1029"/>
    <cellStyle name="_ET_STYLE_NoName_00_ 23 3_12乡中学_1" xfId="9737"/>
    <cellStyle name="_ET_STYLE_NoName_00_ 23 3_13乡小学" xfId="1030"/>
    <cellStyle name="_ET_STYLE_NoName_00_ 23 3_13乡小学 2" xfId="1031"/>
    <cellStyle name="_ET_STYLE_NoName_00_ 23 3_13乡小学 3" xfId="1032"/>
    <cellStyle name="_ET_STYLE_NoName_00_ 23 3_13乡小学_1" xfId="10034"/>
    <cellStyle name="_ET_STYLE_NoName_00_ 23 3_3支出明细表（股室填报）" xfId="1033"/>
    <cellStyle name="_ET_STYLE_NoName_00_ 23 3_3支出明细表（股室填报） 2" xfId="1034"/>
    <cellStyle name="_ET_STYLE_NoName_00_ 23 3_3支出明细表（股室填报） 3" xfId="1035"/>
    <cellStyle name="_ET_STYLE_NoName_00_ 23 3_5基本公用明细" xfId="1036"/>
    <cellStyle name="_ET_STYLE_NoName_00_ 23 3_5基本公用明细 2" xfId="1037"/>
    <cellStyle name="_ET_STYLE_NoName_00_ 23 3_5基本公用明细 3" xfId="1038"/>
    <cellStyle name="_ET_STYLE_NoName_00_ 23 3_6专项明细县本级" xfId="1039"/>
    <cellStyle name="_ET_STYLE_NoName_00_ 23 3_6专项明细县本级 2" xfId="1040"/>
    <cellStyle name="_ET_STYLE_NoName_00_ 23 3_6专项明细县本级 3" xfId="1041"/>
    <cellStyle name="_ET_STYLE_NoName_00_ 23 3_县本级专项对比表（各股室填报）" xfId="1042"/>
    <cellStyle name="_ET_STYLE_NoName_00_ 23 3_县本级专项对比表（各股室填报） 2" xfId="1043"/>
    <cellStyle name="_ET_STYLE_NoName_00_ 23 3_县本级专项对比表（各股室填报） 3" xfId="1044"/>
    <cellStyle name="_ET_STYLE_NoName_00_ 23 3_县本级专项对比表（各股室填报）_1" xfId="1045"/>
    <cellStyle name="_ET_STYLE_NoName_00_ 23 3_县本级专项对比表（各股室填报）_1 2" xfId="1046"/>
    <cellStyle name="_ET_STYLE_NoName_00_ 23 3_县本级专项对比表（各股室填报）_1 3" xfId="1047"/>
    <cellStyle name="_ET_STYLE_NoName_00_ 23 4" xfId="1048"/>
    <cellStyle name="_ET_STYLE_NoName_00_ 23 4 2" xfId="1049"/>
    <cellStyle name="_ET_STYLE_NoName_00_ 23 4 2 2" xfId="1050"/>
    <cellStyle name="_ET_STYLE_NoName_00_ 23 4 2 3" xfId="1051"/>
    <cellStyle name="_ET_STYLE_NoName_00_ 23 4 3" xfId="1052"/>
    <cellStyle name="_ET_STYLE_NoName_00_ 23 4 4" xfId="1053"/>
    <cellStyle name="_ET_STYLE_NoName_00_ 23 4_10乡政府" xfId="1054"/>
    <cellStyle name="_ET_STYLE_NoName_00_ 23 4_10乡政府 2" xfId="1055"/>
    <cellStyle name="_ET_STYLE_NoName_00_ 23 4_10乡政府 3" xfId="1056"/>
    <cellStyle name="_ET_STYLE_NoName_00_ 23 4_12乡中学" xfId="1057"/>
    <cellStyle name="_ET_STYLE_NoName_00_ 23 4_12乡中学 2" xfId="1058"/>
    <cellStyle name="_ET_STYLE_NoName_00_ 23 4_12乡中学 3" xfId="1059"/>
    <cellStyle name="_ET_STYLE_NoName_00_ 23 4_12乡中学_1" xfId="9738"/>
    <cellStyle name="_ET_STYLE_NoName_00_ 23 4_13乡小学" xfId="1060"/>
    <cellStyle name="_ET_STYLE_NoName_00_ 23 4_13乡小学 2" xfId="1061"/>
    <cellStyle name="_ET_STYLE_NoName_00_ 23 4_13乡小学 3" xfId="1062"/>
    <cellStyle name="_ET_STYLE_NoName_00_ 23 4_13乡小学_1" xfId="10035"/>
    <cellStyle name="_ET_STYLE_NoName_00_ 23 4_3支出明细表（股室填报）" xfId="1063"/>
    <cellStyle name="_ET_STYLE_NoName_00_ 23 4_3支出明细表（股室填报） 2" xfId="1064"/>
    <cellStyle name="_ET_STYLE_NoName_00_ 23 4_3支出明细表（股室填报） 3" xfId="1065"/>
    <cellStyle name="_ET_STYLE_NoName_00_ 23 4_5基本公用明细" xfId="1066"/>
    <cellStyle name="_ET_STYLE_NoName_00_ 23 4_5基本公用明细 2" xfId="1067"/>
    <cellStyle name="_ET_STYLE_NoName_00_ 23 4_5基本公用明细 3" xfId="1068"/>
    <cellStyle name="_ET_STYLE_NoName_00_ 23 4_6专项明细县本级" xfId="1069"/>
    <cellStyle name="_ET_STYLE_NoName_00_ 23 4_6专项明细县本级 2" xfId="1070"/>
    <cellStyle name="_ET_STYLE_NoName_00_ 23 4_6专项明细县本级 3" xfId="1071"/>
    <cellStyle name="_ET_STYLE_NoName_00_ 23 4_县本级专项对比表（各股室填报）" xfId="1072"/>
    <cellStyle name="_ET_STYLE_NoName_00_ 23 4_县本级专项对比表（各股室填报） 2" xfId="1073"/>
    <cellStyle name="_ET_STYLE_NoName_00_ 23 4_县本级专项对比表（各股室填报） 3" xfId="1074"/>
    <cellStyle name="_ET_STYLE_NoName_00_ 23 4_县本级专项对比表（各股室填报）_1" xfId="1075"/>
    <cellStyle name="_ET_STYLE_NoName_00_ 23 4_县本级专项对比表（各股室填报）_1 2" xfId="1076"/>
    <cellStyle name="_ET_STYLE_NoName_00_ 23 4_县本级专项对比表（各股室填报）_1 3" xfId="1077"/>
    <cellStyle name="_ET_STYLE_NoName_00_ 23 5" xfId="1078"/>
    <cellStyle name="_ET_STYLE_NoName_00_ 23 6" xfId="1079"/>
    <cellStyle name="_ET_STYLE_NoName_00_ 23_10乡政府" xfId="1080"/>
    <cellStyle name="_ET_STYLE_NoName_00_ 23_10乡政府 2" xfId="1081"/>
    <cellStyle name="_ET_STYLE_NoName_00_ 23_10乡政府 3" xfId="1082"/>
    <cellStyle name="_ET_STYLE_NoName_00_ 23_12乡中学" xfId="9733"/>
    <cellStyle name="_ET_STYLE_NoName_00_ 23_13乡小学" xfId="10030"/>
    <cellStyle name="_ET_STYLE_NoName_00_ 23_3支出明细表（股室填报）" xfId="1083"/>
    <cellStyle name="_ET_STYLE_NoName_00_ 23_3支出明细表（股室填报） 2" xfId="1084"/>
    <cellStyle name="_ET_STYLE_NoName_00_ 23_3支出明细表（股室填报） 3" xfId="1085"/>
    <cellStyle name="_ET_STYLE_NoName_00_ 23_6专项明细县本级" xfId="1086"/>
    <cellStyle name="_ET_STYLE_NoName_00_ 23_6专项明细县本级 2" xfId="1087"/>
    <cellStyle name="_ET_STYLE_NoName_00_ 23_6专项明细县本级 3" xfId="1088"/>
    <cellStyle name="_ET_STYLE_NoName_00_ 23_县本级专项对比表（各股室填报）" xfId="1089"/>
    <cellStyle name="_ET_STYLE_NoName_00_ 23_县本级专项对比表（各股室填报） 2" xfId="1090"/>
    <cellStyle name="_ET_STYLE_NoName_00_ 23_县本级专项对比表（各股室填报） 3" xfId="1091"/>
    <cellStyle name="_ET_STYLE_NoName_00_ 24" xfId="1092"/>
    <cellStyle name="_ET_STYLE_NoName_00_ 24 2" xfId="1093"/>
    <cellStyle name="_ET_STYLE_NoName_00_ 24 2 2" xfId="1094"/>
    <cellStyle name="_ET_STYLE_NoName_00_ 24 2 2 2" xfId="1095"/>
    <cellStyle name="_ET_STYLE_NoName_00_ 24 2 2 2 2" xfId="1096"/>
    <cellStyle name="_ET_STYLE_NoName_00_ 24 2 2 2 3" xfId="1097"/>
    <cellStyle name="_ET_STYLE_NoName_00_ 24 2 2 3" xfId="1098"/>
    <cellStyle name="_ET_STYLE_NoName_00_ 24 2 2 4" xfId="1099"/>
    <cellStyle name="_ET_STYLE_NoName_00_ 24 2 2_10乡政府" xfId="1100"/>
    <cellStyle name="_ET_STYLE_NoName_00_ 24 2 2_10乡政府 2" xfId="1101"/>
    <cellStyle name="_ET_STYLE_NoName_00_ 24 2 2_10乡政府 3" xfId="1102"/>
    <cellStyle name="_ET_STYLE_NoName_00_ 24 2 2_12乡中学" xfId="1103"/>
    <cellStyle name="_ET_STYLE_NoName_00_ 24 2 2_12乡中学 2" xfId="1104"/>
    <cellStyle name="_ET_STYLE_NoName_00_ 24 2 2_12乡中学 3" xfId="1105"/>
    <cellStyle name="_ET_STYLE_NoName_00_ 24 2 2_12乡中学_1" xfId="9741"/>
    <cellStyle name="_ET_STYLE_NoName_00_ 24 2 2_13乡小学" xfId="1106"/>
    <cellStyle name="_ET_STYLE_NoName_00_ 24 2 2_13乡小学 2" xfId="1107"/>
    <cellStyle name="_ET_STYLE_NoName_00_ 24 2 2_13乡小学 3" xfId="1108"/>
    <cellStyle name="_ET_STYLE_NoName_00_ 24 2 2_13乡小学_1" xfId="10038"/>
    <cellStyle name="_ET_STYLE_NoName_00_ 24 2 2_3支出明细表（股室填报）" xfId="1109"/>
    <cellStyle name="_ET_STYLE_NoName_00_ 24 2 2_3支出明细表（股室填报） 2" xfId="1110"/>
    <cellStyle name="_ET_STYLE_NoName_00_ 24 2 2_3支出明细表（股室填报） 3" xfId="1111"/>
    <cellStyle name="_ET_STYLE_NoName_00_ 24 2 2_5基本公用明细" xfId="1112"/>
    <cellStyle name="_ET_STYLE_NoName_00_ 24 2 2_5基本公用明细 2" xfId="1113"/>
    <cellStyle name="_ET_STYLE_NoName_00_ 24 2 2_5基本公用明细 3" xfId="1114"/>
    <cellStyle name="_ET_STYLE_NoName_00_ 24 2 2_6专项明细县本级" xfId="1115"/>
    <cellStyle name="_ET_STYLE_NoName_00_ 24 2 2_6专项明细县本级 2" xfId="1116"/>
    <cellStyle name="_ET_STYLE_NoName_00_ 24 2 2_6专项明细县本级 3" xfId="1117"/>
    <cellStyle name="_ET_STYLE_NoName_00_ 24 2 2_县本级专项对比表（各股室填报）" xfId="1118"/>
    <cellStyle name="_ET_STYLE_NoName_00_ 24 2 2_县本级专项对比表（各股室填报） 2" xfId="1119"/>
    <cellStyle name="_ET_STYLE_NoName_00_ 24 2 2_县本级专项对比表（各股室填报） 3" xfId="1120"/>
    <cellStyle name="_ET_STYLE_NoName_00_ 24 2 2_县本级专项对比表（各股室填报）_1" xfId="1121"/>
    <cellStyle name="_ET_STYLE_NoName_00_ 24 2 2_县本级专项对比表（各股室填报）_1 2" xfId="1122"/>
    <cellStyle name="_ET_STYLE_NoName_00_ 24 2 2_县本级专项对比表（各股室填报）_1 3" xfId="1123"/>
    <cellStyle name="_ET_STYLE_NoName_00_ 24 2 3" xfId="1124"/>
    <cellStyle name="_ET_STYLE_NoName_00_ 24 2 3 2" xfId="1125"/>
    <cellStyle name="_ET_STYLE_NoName_00_ 24 2 3 2 2" xfId="1126"/>
    <cellStyle name="_ET_STYLE_NoName_00_ 24 2 3 2 3" xfId="1127"/>
    <cellStyle name="_ET_STYLE_NoName_00_ 24 2 3 3" xfId="1128"/>
    <cellStyle name="_ET_STYLE_NoName_00_ 24 2 3 4" xfId="1129"/>
    <cellStyle name="_ET_STYLE_NoName_00_ 24 2 3_10乡政府" xfId="1130"/>
    <cellStyle name="_ET_STYLE_NoName_00_ 24 2 3_10乡政府 2" xfId="1131"/>
    <cellStyle name="_ET_STYLE_NoName_00_ 24 2 3_10乡政府 3" xfId="1132"/>
    <cellStyle name="_ET_STYLE_NoName_00_ 24 2 3_12乡中学" xfId="1133"/>
    <cellStyle name="_ET_STYLE_NoName_00_ 24 2 3_12乡中学 2" xfId="1134"/>
    <cellStyle name="_ET_STYLE_NoName_00_ 24 2 3_12乡中学 3" xfId="1135"/>
    <cellStyle name="_ET_STYLE_NoName_00_ 24 2 3_12乡中学_1" xfId="9742"/>
    <cellStyle name="_ET_STYLE_NoName_00_ 24 2 3_13乡小学" xfId="1136"/>
    <cellStyle name="_ET_STYLE_NoName_00_ 24 2 3_13乡小学 2" xfId="1137"/>
    <cellStyle name="_ET_STYLE_NoName_00_ 24 2 3_13乡小学 3" xfId="1138"/>
    <cellStyle name="_ET_STYLE_NoName_00_ 24 2 3_13乡小学_1" xfId="10039"/>
    <cellStyle name="_ET_STYLE_NoName_00_ 24 2 3_3支出明细表（股室填报）" xfId="1139"/>
    <cellStyle name="_ET_STYLE_NoName_00_ 24 2 3_3支出明细表（股室填报） 2" xfId="1140"/>
    <cellStyle name="_ET_STYLE_NoName_00_ 24 2 3_3支出明细表（股室填报） 3" xfId="1141"/>
    <cellStyle name="_ET_STYLE_NoName_00_ 24 2 3_5基本公用明细" xfId="1142"/>
    <cellStyle name="_ET_STYLE_NoName_00_ 24 2 3_5基本公用明细 2" xfId="1143"/>
    <cellStyle name="_ET_STYLE_NoName_00_ 24 2 3_5基本公用明细 3" xfId="1144"/>
    <cellStyle name="_ET_STYLE_NoName_00_ 24 2 3_6专项明细县本级" xfId="1145"/>
    <cellStyle name="_ET_STYLE_NoName_00_ 24 2 3_6专项明细县本级 2" xfId="1146"/>
    <cellStyle name="_ET_STYLE_NoName_00_ 24 2 3_6专项明细县本级 3" xfId="1147"/>
    <cellStyle name="_ET_STYLE_NoName_00_ 24 2 3_县本级专项对比表（各股室填报）" xfId="1148"/>
    <cellStyle name="_ET_STYLE_NoName_00_ 24 2 3_县本级专项对比表（各股室填报） 2" xfId="1149"/>
    <cellStyle name="_ET_STYLE_NoName_00_ 24 2 3_县本级专项对比表（各股室填报） 3" xfId="1150"/>
    <cellStyle name="_ET_STYLE_NoName_00_ 24 2 3_县本级专项对比表（各股室填报）_1" xfId="1151"/>
    <cellStyle name="_ET_STYLE_NoName_00_ 24 2 3_县本级专项对比表（各股室填报）_1 2" xfId="1152"/>
    <cellStyle name="_ET_STYLE_NoName_00_ 24 2 3_县本级专项对比表（各股室填报）_1 3" xfId="1153"/>
    <cellStyle name="_ET_STYLE_NoName_00_ 24 2 4" xfId="1154"/>
    <cellStyle name="_ET_STYLE_NoName_00_ 24 2 5" xfId="1155"/>
    <cellStyle name="_ET_STYLE_NoName_00_ 24 2_10乡政府" xfId="1156"/>
    <cellStyle name="_ET_STYLE_NoName_00_ 24 2_10乡政府 2" xfId="1157"/>
    <cellStyle name="_ET_STYLE_NoName_00_ 24 2_10乡政府 3" xfId="1158"/>
    <cellStyle name="_ET_STYLE_NoName_00_ 24 2_12乡中学" xfId="9740"/>
    <cellStyle name="_ET_STYLE_NoName_00_ 24 2_13乡小学" xfId="10037"/>
    <cellStyle name="_ET_STYLE_NoName_00_ 24 2_3支出明细表（股室填报）" xfId="1159"/>
    <cellStyle name="_ET_STYLE_NoName_00_ 24 2_3支出明细表（股室填报） 2" xfId="1160"/>
    <cellStyle name="_ET_STYLE_NoName_00_ 24 2_3支出明细表（股室填报） 3" xfId="1161"/>
    <cellStyle name="_ET_STYLE_NoName_00_ 24 2_6专项明细县本级" xfId="1162"/>
    <cellStyle name="_ET_STYLE_NoName_00_ 24 2_6专项明细县本级 2" xfId="1163"/>
    <cellStyle name="_ET_STYLE_NoName_00_ 24 2_6专项明细县本级 3" xfId="1164"/>
    <cellStyle name="_ET_STYLE_NoName_00_ 24 2_县本级专项对比表（各股室填报）" xfId="1165"/>
    <cellStyle name="_ET_STYLE_NoName_00_ 24 2_县本级专项对比表（各股室填报） 2" xfId="1166"/>
    <cellStyle name="_ET_STYLE_NoName_00_ 24 2_县本级专项对比表（各股室填报） 3" xfId="1167"/>
    <cellStyle name="_ET_STYLE_NoName_00_ 24 3" xfId="1168"/>
    <cellStyle name="_ET_STYLE_NoName_00_ 24 3 2" xfId="1169"/>
    <cellStyle name="_ET_STYLE_NoName_00_ 24 3 2 2" xfId="1170"/>
    <cellStyle name="_ET_STYLE_NoName_00_ 24 3 2 3" xfId="1171"/>
    <cellStyle name="_ET_STYLE_NoName_00_ 24 3 3" xfId="1172"/>
    <cellStyle name="_ET_STYLE_NoName_00_ 24 3 4" xfId="1173"/>
    <cellStyle name="_ET_STYLE_NoName_00_ 24 3_10乡政府" xfId="1174"/>
    <cellStyle name="_ET_STYLE_NoName_00_ 24 3_10乡政府 2" xfId="1175"/>
    <cellStyle name="_ET_STYLE_NoName_00_ 24 3_10乡政府 3" xfId="1176"/>
    <cellStyle name="_ET_STYLE_NoName_00_ 24 3_12乡中学" xfId="1177"/>
    <cellStyle name="_ET_STYLE_NoName_00_ 24 3_12乡中学 2" xfId="1178"/>
    <cellStyle name="_ET_STYLE_NoName_00_ 24 3_12乡中学 3" xfId="1179"/>
    <cellStyle name="_ET_STYLE_NoName_00_ 24 3_12乡中学_1" xfId="9743"/>
    <cellStyle name="_ET_STYLE_NoName_00_ 24 3_13乡小学" xfId="1180"/>
    <cellStyle name="_ET_STYLE_NoName_00_ 24 3_13乡小学 2" xfId="1181"/>
    <cellStyle name="_ET_STYLE_NoName_00_ 24 3_13乡小学 3" xfId="1182"/>
    <cellStyle name="_ET_STYLE_NoName_00_ 24 3_13乡小学_1" xfId="10040"/>
    <cellStyle name="_ET_STYLE_NoName_00_ 24 3_3支出明细表（股室填报）" xfId="1183"/>
    <cellStyle name="_ET_STYLE_NoName_00_ 24 3_3支出明细表（股室填报） 2" xfId="1184"/>
    <cellStyle name="_ET_STYLE_NoName_00_ 24 3_3支出明细表（股室填报） 3" xfId="1185"/>
    <cellStyle name="_ET_STYLE_NoName_00_ 24 3_5基本公用明细" xfId="1186"/>
    <cellStyle name="_ET_STYLE_NoName_00_ 24 3_5基本公用明细 2" xfId="1187"/>
    <cellStyle name="_ET_STYLE_NoName_00_ 24 3_5基本公用明细 3" xfId="1188"/>
    <cellStyle name="_ET_STYLE_NoName_00_ 24 3_6专项明细县本级" xfId="1189"/>
    <cellStyle name="_ET_STYLE_NoName_00_ 24 3_6专项明细县本级 2" xfId="1190"/>
    <cellStyle name="_ET_STYLE_NoName_00_ 24 3_6专项明细县本级 3" xfId="1191"/>
    <cellStyle name="_ET_STYLE_NoName_00_ 24 3_县本级专项对比表（各股室填报）" xfId="1192"/>
    <cellStyle name="_ET_STYLE_NoName_00_ 24 3_县本级专项对比表（各股室填报） 2" xfId="1193"/>
    <cellStyle name="_ET_STYLE_NoName_00_ 24 3_县本级专项对比表（各股室填报） 3" xfId="1194"/>
    <cellStyle name="_ET_STYLE_NoName_00_ 24 3_县本级专项对比表（各股室填报）_1" xfId="1195"/>
    <cellStyle name="_ET_STYLE_NoName_00_ 24 3_县本级专项对比表（各股室填报）_1 2" xfId="1196"/>
    <cellStyle name="_ET_STYLE_NoName_00_ 24 3_县本级专项对比表（各股室填报）_1 3" xfId="1197"/>
    <cellStyle name="_ET_STYLE_NoName_00_ 24 4" xfId="1198"/>
    <cellStyle name="_ET_STYLE_NoName_00_ 24 4 2" xfId="1199"/>
    <cellStyle name="_ET_STYLE_NoName_00_ 24 4 2 2" xfId="1200"/>
    <cellStyle name="_ET_STYLE_NoName_00_ 24 4 2 3" xfId="1201"/>
    <cellStyle name="_ET_STYLE_NoName_00_ 24 4 3" xfId="1202"/>
    <cellStyle name="_ET_STYLE_NoName_00_ 24 4 4" xfId="1203"/>
    <cellStyle name="_ET_STYLE_NoName_00_ 24 4_10乡政府" xfId="1204"/>
    <cellStyle name="_ET_STYLE_NoName_00_ 24 4_10乡政府 2" xfId="1205"/>
    <cellStyle name="_ET_STYLE_NoName_00_ 24 4_10乡政府 3" xfId="1206"/>
    <cellStyle name="_ET_STYLE_NoName_00_ 24 4_12乡中学" xfId="1207"/>
    <cellStyle name="_ET_STYLE_NoName_00_ 24 4_12乡中学 2" xfId="1208"/>
    <cellStyle name="_ET_STYLE_NoName_00_ 24 4_12乡中学 3" xfId="1209"/>
    <cellStyle name="_ET_STYLE_NoName_00_ 24 4_12乡中学_1" xfId="9744"/>
    <cellStyle name="_ET_STYLE_NoName_00_ 24 4_13乡小学" xfId="1210"/>
    <cellStyle name="_ET_STYLE_NoName_00_ 24 4_13乡小学 2" xfId="1211"/>
    <cellStyle name="_ET_STYLE_NoName_00_ 24 4_13乡小学 3" xfId="1212"/>
    <cellStyle name="_ET_STYLE_NoName_00_ 24 4_13乡小学_1" xfId="10041"/>
    <cellStyle name="_ET_STYLE_NoName_00_ 24 4_3支出明细表（股室填报）" xfId="1213"/>
    <cellStyle name="_ET_STYLE_NoName_00_ 24 4_3支出明细表（股室填报） 2" xfId="1214"/>
    <cellStyle name="_ET_STYLE_NoName_00_ 24 4_3支出明细表（股室填报） 3" xfId="1215"/>
    <cellStyle name="_ET_STYLE_NoName_00_ 24 4_5基本公用明细" xfId="1216"/>
    <cellStyle name="_ET_STYLE_NoName_00_ 24 4_5基本公用明细 2" xfId="1217"/>
    <cellStyle name="_ET_STYLE_NoName_00_ 24 4_5基本公用明细 3" xfId="1218"/>
    <cellStyle name="_ET_STYLE_NoName_00_ 24 4_6专项明细县本级" xfId="1219"/>
    <cellStyle name="_ET_STYLE_NoName_00_ 24 4_6专项明细县本级 2" xfId="1220"/>
    <cellStyle name="_ET_STYLE_NoName_00_ 24 4_6专项明细县本级 3" xfId="1221"/>
    <cellStyle name="_ET_STYLE_NoName_00_ 24 4_县本级专项对比表（各股室填报）" xfId="1222"/>
    <cellStyle name="_ET_STYLE_NoName_00_ 24 4_县本级专项对比表（各股室填报） 2" xfId="1223"/>
    <cellStyle name="_ET_STYLE_NoName_00_ 24 4_县本级专项对比表（各股室填报） 3" xfId="1224"/>
    <cellStyle name="_ET_STYLE_NoName_00_ 24 4_县本级专项对比表（各股室填报）_1" xfId="1225"/>
    <cellStyle name="_ET_STYLE_NoName_00_ 24 4_县本级专项对比表（各股室填报）_1 2" xfId="1226"/>
    <cellStyle name="_ET_STYLE_NoName_00_ 24 4_县本级专项对比表（各股室填报）_1 3" xfId="1227"/>
    <cellStyle name="_ET_STYLE_NoName_00_ 24 5" xfId="1228"/>
    <cellStyle name="_ET_STYLE_NoName_00_ 24 6" xfId="1229"/>
    <cellStyle name="_ET_STYLE_NoName_00_ 24_10乡政府" xfId="1230"/>
    <cellStyle name="_ET_STYLE_NoName_00_ 24_10乡政府 2" xfId="1231"/>
    <cellStyle name="_ET_STYLE_NoName_00_ 24_10乡政府 3" xfId="1232"/>
    <cellStyle name="_ET_STYLE_NoName_00_ 24_12乡中学" xfId="9739"/>
    <cellStyle name="_ET_STYLE_NoName_00_ 24_13乡小学" xfId="10036"/>
    <cellStyle name="_ET_STYLE_NoName_00_ 24_3支出明细表（股室填报）" xfId="1233"/>
    <cellStyle name="_ET_STYLE_NoName_00_ 24_3支出明细表（股室填报） 2" xfId="1234"/>
    <cellStyle name="_ET_STYLE_NoName_00_ 24_3支出明细表（股室填报） 3" xfId="1235"/>
    <cellStyle name="_ET_STYLE_NoName_00_ 24_6专项明细县本级" xfId="1236"/>
    <cellStyle name="_ET_STYLE_NoName_00_ 24_6专项明细县本级 2" xfId="1237"/>
    <cellStyle name="_ET_STYLE_NoName_00_ 24_6专项明细县本级 3" xfId="1238"/>
    <cellStyle name="_ET_STYLE_NoName_00_ 24_县本级专项对比表（各股室填报）" xfId="1239"/>
    <cellStyle name="_ET_STYLE_NoName_00_ 24_县本级专项对比表（各股室填报） 2" xfId="1240"/>
    <cellStyle name="_ET_STYLE_NoName_00_ 24_县本级专项对比表（各股室填报） 3" xfId="1241"/>
    <cellStyle name="_ET_STYLE_NoName_00_ 25" xfId="1242"/>
    <cellStyle name="_ET_STYLE_NoName_00_ 25 2" xfId="1243"/>
    <cellStyle name="_ET_STYLE_NoName_00_ 25 2 2" xfId="1244"/>
    <cellStyle name="_ET_STYLE_NoName_00_ 25 2 2 2" xfId="1245"/>
    <cellStyle name="_ET_STYLE_NoName_00_ 25 2 2 2 2" xfId="1246"/>
    <cellStyle name="_ET_STYLE_NoName_00_ 25 2 2 2 3" xfId="1247"/>
    <cellStyle name="_ET_STYLE_NoName_00_ 25 2 2 3" xfId="1248"/>
    <cellStyle name="_ET_STYLE_NoName_00_ 25 2 2 4" xfId="1249"/>
    <cellStyle name="_ET_STYLE_NoName_00_ 25 2 2_10乡政府" xfId="1250"/>
    <cellStyle name="_ET_STYLE_NoName_00_ 25 2 2_10乡政府 2" xfId="1251"/>
    <cellStyle name="_ET_STYLE_NoName_00_ 25 2 2_10乡政府 3" xfId="1252"/>
    <cellStyle name="_ET_STYLE_NoName_00_ 25 2 2_12乡中学" xfId="1253"/>
    <cellStyle name="_ET_STYLE_NoName_00_ 25 2 2_12乡中学 2" xfId="1254"/>
    <cellStyle name="_ET_STYLE_NoName_00_ 25 2 2_12乡中学 3" xfId="1255"/>
    <cellStyle name="_ET_STYLE_NoName_00_ 25 2 2_12乡中学_1" xfId="9747"/>
    <cellStyle name="_ET_STYLE_NoName_00_ 25 2 2_13乡小学" xfId="1256"/>
    <cellStyle name="_ET_STYLE_NoName_00_ 25 2 2_13乡小学 2" xfId="1257"/>
    <cellStyle name="_ET_STYLE_NoName_00_ 25 2 2_13乡小学 3" xfId="1258"/>
    <cellStyle name="_ET_STYLE_NoName_00_ 25 2 2_13乡小学_1" xfId="10044"/>
    <cellStyle name="_ET_STYLE_NoName_00_ 25 2 2_3支出明细表（股室填报）" xfId="1259"/>
    <cellStyle name="_ET_STYLE_NoName_00_ 25 2 2_3支出明细表（股室填报） 2" xfId="1260"/>
    <cellStyle name="_ET_STYLE_NoName_00_ 25 2 2_3支出明细表（股室填报） 3" xfId="1261"/>
    <cellStyle name="_ET_STYLE_NoName_00_ 25 2 2_5基本公用明细" xfId="1262"/>
    <cellStyle name="_ET_STYLE_NoName_00_ 25 2 2_5基本公用明细 2" xfId="1263"/>
    <cellStyle name="_ET_STYLE_NoName_00_ 25 2 2_5基本公用明细 3" xfId="1264"/>
    <cellStyle name="_ET_STYLE_NoName_00_ 25 2 2_6专项明细县本级" xfId="1265"/>
    <cellStyle name="_ET_STYLE_NoName_00_ 25 2 2_6专项明细县本级 2" xfId="1266"/>
    <cellStyle name="_ET_STYLE_NoName_00_ 25 2 2_6专项明细县本级 3" xfId="1267"/>
    <cellStyle name="_ET_STYLE_NoName_00_ 25 2 2_县本级专项对比表（各股室填报）" xfId="1268"/>
    <cellStyle name="_ET_STYLE_NoName_00_ 25 2 2_县本级专项对比表（各股室填报） 2" xfId="1269"/>
    <cellStyle name="_ET_STYLE_NoName_00_ 25 2 2_县本级专项对比表（各股室填报） 3" xfId="1270"/>
    <cellStyle name="_ET_STYLE_NoName_00_ 25 2 2_县本级专项对比表（各股室填报）_1" xfId="1271"/>
    <cellStyle name="_ET_STYLE_NoName_00_ 25 2 2_县本级专项对比表（各股室填报）_1 2" xfId="1272"/>
    <cellStyle name="_ET_STYLE_NoName_00_ 25 2 2_县本级专项对比表（各股室填报）_1 3" xfId="1273"/>
    <cellStyle name="_ET_STYLE_NoName_00_ 25 2 3" xfId="1274"/>
    <cellStyle name="_ET_STYLE_NoName_00_ 25 2 3 2" xfId="1275"/>
    <cellStyle name="_ET_STYLE_NoName_00_ 25 2 3 2 2" xfId="1276"/>
    <cellStyle name="_ET_STYLE_NoName_00_ 25 2 3 2 3" xfId="1277"/>
    <cellStyle name="_ET_STYLE_NoName_00_ 25 2 3 3" xfId="1278"/>
    <cellStyle name="_ET_STYLE_NoName_00_ 25 2 3 4" xfId="1279"/>
    <cellStyle name="_ET_STYLE_NoName_00_ 25 2 3_10乡政府" xfId="1280"/>
    <cellStyle name="_ET_STYLE_NoName_00_ 25 2 3_10乡政府 2" xfId="1281"/>
    <cellStyle name="_ET_STYLE_NoName_00_ 25 2 3_10乡政府 3" xfId="1282"/>
    <cellStyle name="_ET_STYLE_NoName_00_ 25 2 3_12乡中学" xfId="1283"/>
    <cellStyle name="_ET_STYLE_NoName_00_ 25 2 3_12乡中学 2" xfId="1284"/>
    <cellStyle name="_ET_STYLE_NoName_00_ 25 2 3_12乡中学 3" xfId="1285"/>
    <cellStyle name="_ET_STYLE_NoName_00_ 25 2 3_12乡中学_1" xfId="9748"/>
    <cellStyle name="_ET_STYLE_NoName_00_ 25 2 3_13乡小学" xfId="1286"/>
    <cellStyle name="_ET_STYLE_NoName_00_ 25 2 3_13乡小学 2" xfId="1287"/>
    <cellStyle name="_ET_STYLE_NoName_00_ 25 2 3_13乡小学 3" xfId="1288"/>
    <cellStyle name="_ET_STYLE_NoName_00_ 25 2 3_13乡小学_1" xfId="10045"/>
    <cellStyle name="_ET_STYLE_NoName_00_ 25 2 3_3支出明细表（股室填报）" xfId="1289"/>
    <cellStyle name="_ET_STYLE_NoName_00_ 25 2 3_3支出明细表（股室填报） 2" xfId="1290"/>
    <cellStyle name="_ET_STYLE_NoName_00_ 25 2 3_3支出明细表（股室填报） 3" xfId="1291"/>
    <cellStyle name="_ET_STYLE_NoName_00_ 25 2 3_5基本公用明细" xfId="1292"/>
    <cellStyle name="_ET_STYLE_NoName_00_ 25 2 3_5基本公用明细 2" xfId="1293"/>
    <cellStyle name="_ET_STYLE_NoName_00_ 25 2 3_5基本公用明细 3" xfId="1294"/>
    <cellStyle name="_ET_STYLE_NoName_00_ 25 2 3_6专项明细县本级" xfId="1295"/>
    <cellStyle name="_ET_STYLE_NoName_00_ 25 2 3_6专项明细县本级 2" xfId="1296"/>
    <cellStyle name="_ET_STYLE_NoName_00_ 25 2 3_6专项明细县本级 3" xfId="1297"/>
    <cellStyle name="_ET_STYLE_NoName_00_ 25 2 3_县本级专项对比表（各股室填报）" xfId="1298"/>
    <cellStyle name="_ET_STYLE_NoName_00_ 25 2 3_县本级专项对比表（各股室填报） 2" xfId="1299"/>
    <cellStyle name="_ET_STYLE_NoName_00_ 25 2 3_县本级专项对比表（各股室填报） 3" xfId="1300"/>
    <cellStyle name="_ET_STYLE_NoName_00_ 25 2 3_县本级专项对比表（各股室填报）_1" xfId="1301"/>
    <cellStyle name="_ET_STYLE_NoName_00_ 25 2 3_县本级专项对比表（各股室填报）_1 2" xfId="1302"/>
    <cellStyle name="_ET_STYLE_NoName_00_ 25 2 3_县本级专项对比表（各股室填报）_1 3" xfId="1303"/>
    <cellStyle name="_ET_STYLE_NoName_00_ 25 2 4" xfId="1304"/>
    <cellStyle name="_ET_STYLE_NoName_00_ 25 2 5" xfId="1305"/>
    <cellStyle name="_ET_STYLE_NoName_00_ 25 2_10乡政府" xfId="1306"/>
    <cellStyle name="_ET_STYLE_NoName_00_ 25 2_10乡政府 2" xfId="10314"/>
    <cellStyle name="_ET_STYLE_NoName_00_ 25 2_12乡中学" xfId="9746"/>
    <cellStyle name="_ET_STYLE_NoName_00_ 25 2_13乡小学" xfId="10043"/>
    <cellStyle name="_ET_STYLE_NoName_00_ 25 2_3支出明细表（股室填报）" xfId="6228"/>
    <cellStyle name="_ET_STYLE_NoName_00_ 25 2_3支出明细表（股室填报） 2" xfId="10315"/>
    <cellStyle name="_ET_STYLE_NoName_00_ 25 2_6专项明细县本级" xfId="6230"/>
    <cellStyle name="_ET_STYLE_NoName_00_ 25 2_6专项明细县本级 2" xfId="10317"/>
    <cellStyle name="_ET_STYLE_NoName_00_ 25 2_县本级专项对比表（各股室填报）" xfId="6191"/>
    <cellStyle name="_ET_STYLE_NoName_00_ 25 2_县本级专项对比表（各股室填报） 2" xfId="10289"/>
    <cellStyle name="_ET_STYLE_NoName_00_ 25 3" xfId="1307"/>
    <cellStyle name="_ET_STYLE_NoName_00_ 25 3 2" xfId="6188"/>
    <cellStyle name="_ET_STYLE_NoName_00_ 25 3 2 2" xfId="10287"/>
    <cellStyle name="_ET_STYLE_NoName_00_ 25 3 3" xfId="10247"/>
    <cellStyle name="_ET_STYLE_NoName_00_ 25 3_10乡政府" xfId="6235"/>
    <cellStyle name="_ET_STYLE_NoName_00_ 25 3_10乡政府 2" xfId="10319"/>
    <cellStyle name="_ET_STYLE_NoName_00_ 25 3_12乡中学" xfId="6236"/>
    <cellStyle name="_ET_STYLE_NoName_00_ 25 3_12乡中学 2" xfId="10320"/>
    <cellStyle name="_ET_STYLE_NoName_00_ 25 3_12乡中学_1" xfId="9749"/>
    <cellStyle name="_ET_STYLE_NoName_00_ 25 3_13乡小学" xfId="6238"/>
    <cellStyle name="_ET_STYLE_NoName_00_ 25 3_13乡小学 2" xfId="10322"/>
    <cellStyle name="_ET_STYLE_NoName_00_ 25 3_13乡小学_1" xfId="10046"/>
    <cellStyle name="_ET_STYLE_NoName_00_ 25 3_3支出明细表（股室填报）" xfId="6242"/>
    <cellStyle name="_ET_STYLE_NoName_00_ 25 3_3支出明细表（股室填报） 2" xfId="10326"/>
    <cellStyle name="_ET_STYLE_NoName_00_ 25 3_5基本公用明细" xfId="6244"/>
    <cellStyle name="_ET_STYLE_NoName_00_ 25 3_5基本公用明细 2" xfId="10328"/>
    <cellStyle name="_ET_STYLE_NoName_00_ 25 3_6专项明细县本级" xfId="6248"/>
    <cellStyle name="_ET_STYLE_NoName_00_ 25 3_6专项明细县本级 2" xfId="10332"/>
    <cellStyle name="_ET_STYLE_NoName_00_ 25 3_县本级专项对比表（各股室填报）" xfId="6255"/>
    <cellStyle name="_ET_STYLE_NoName_00_ 25 3_县本级专项对比表（各股室填报） 2" xfId="10338"/>
    <cellStyle name="_ET_STYLE_NoName_00_ 25 3_县本级专项对比表（各股室填报）_1" xfId="6257"/>
    <cellStyle name="_ET_STYLE_NoName_00_ 25 3_县本级专项对比表（各股室填报）_1 2" xfId="10340"/>
    <cellStyle name="_ET_STYLE_NoName_00_ 25 4" xfId="1308"/>
    <cellStyle name="_ET_STYLE_NoName_00_ 25 4 2" xfId="6031"/>
    <cellStyle name="_ET_STYLE_NoName_00_ 25 4 2 2" xfId="10178"/>
    <cellStyle name="_ET_STYLE_NoName_00_ 25 4 3" xfId="10342"/>
    <cellStyle name="_ET_STYLE_NoName_00_ 25 4_10乡政府" xfId="6261"/>
    <cellStyle name="_ET_STYLE_NoName_00_ 25 4_10乡政府 2" xfId="10344"/>
    <cellStyle name="_ET_STYLE_NoName_00_ 25 4_12乡中学" xfId="6262"/>
    <cellStyle name="_ET_STYLE_NoName_00_ 25 4_12乡中学 2" xfId="10345"/>
    <cellStyle name="_ET_STYLE_NoName_00_ 25 4_12乡中学_1" xfId="9750"/>
    <cellStyle name="_ET_STYLE_NoName_00_ 25 4_13乡小学" xfId="6264"/>
    <cellStyle name="_ET_STYLE_NoName_00_ 25 4_13乡小学 2" xfId="10347"/>
    <cellStyle name="_ET_STYLE_NoName_00_ 25 4_13乡小学_1" xfId="10047"/>
    <cellStyle name="_ET_STYLE_NoName_00_ 25 4_3支出明细表（股室填报）" xfId="6266"/>
    <cellStyle name="_ET_STYLE_NoName_00_ 25 4_3支出明细表（股室填报） 2" xfId="10349"/>
    <cellStyle name="_ET_STYLE_NoName_00_ 25 4_5基本公用明细" xfId="6271"/>
    <cellStyle name="_ET_STYLE_NoName_00_ 25 4_5基本公用明细 2" xfId="10353"/>
    <cellStyle name="_ET_STYLE_NoName_00_ 25 4_6专项明细县本级" xfId="6274"/>
    <cellStyle name="_ET_STYLE_NoName_00_ 25 4_6专项明细县本级 2" xfId="10356"/>
    <cellStyle name="_ET_STYLE_NoName_00_ 25 4_县本级专项对比表（各股室填报）" xfId="6276"/>
    <cellStyle name="_ET_STYLE_NoName_00_ 25 4_县本级专项对比表（各股室填报） 2" xfId="10358"/>
    <cellStyle name="_ET_STYLE_NoName_00_ 25 4_县本级专项对比表（各股室填报）_1" xfId="6280"/>
    <cellStyle name="_ET_STYLE_NoName_00_ 25 4_县本级专项对比表（各股室填报）_1 2" xfId="10362"/>
    <cellStyle name="_ET_STYLE_NoName_00_ 25 5" xfId="10300"/>
    <cellStyle name="_ET_STYLE_NoName_00_ 25_10乡政府" xfId="6090"/>
    <cellStyle name="_ET_STYLE_NoName_00_ 25_10乡政府 2" xfId="10220"/>
    <cellStyle name="_ET_STYLE_NoName_00_ 25_12乡中学" xfId="9745"/>
    <cellStyle name="_ET_STYLE_NoName_00_ 25_13乡小学" xfId="10042"/>
    <cellStyle name="_ET_STYLE_NoName_00_ 25_3支出明细表（股室填报）" xfId="6282"/>
    <cellStyle name="_ET_STYLE_NoName_00_ 25_3支出明细表（股室填报） 2" xfId="10364"/>
    <cellStyle name="_ET_STYLE_NoName_00_ 25_6专项明细县本级" xfId="6285"/>
    <cellStyle name="_ET_STYLE_NoName_00_ 25_6专项明细县本级 2" xfId="10366"/>
    <cellStyle name="_ET_STYLE_NoName_00_ 25_县本级专项对比表（各股室填报）" xfId="6288"/>
    <cellStyle name="_ET_STYLE_NoName_00_ 25_县本级专项对比表（各股室填报） 2" xfId="10368"/>
    <cellStyle name="_ET_STYLE_NoName_00_ 26" xfId="1309"/>
    <cellStyle name="_ET_STYLE_NoName_00_ 26 2" xfId="1310"/>
    <cellStyle name="_ET_STYLE_NoName_00_ 26 2 2" xfId="1311"/>
    <cellStyle name="_ET_STYLE_NoName_00_ 26 2 2 2" xfId="6294"/>
    <cellStyle name="_ET_STYLE_NoName_00_ 26 2 2 2 2" xfId="10376"/>
    <cellStyle name="_ET_STYLE_NoName_00_ 26 2 2 3" xfId="10374"/>
    <cellStyle name="_ET_STYLE_NoName_00_ 26 2 2_10乡政府" xfId="6296"/>
    <cellStyle name="_ET_STYLE_NoName_00_ 26 2 2_10乡政府 2" xfId="10378"/>
    <cellStyle name="_ET_STYLE_NoName_00_ 26 2 2_12乡中学" xfId="6297"/>
    <cellStyle name="_ET_STYLE_NoName_00_ 26 2 2_12乡中学 2" xfId="10379"/>
    <cellStyle name="_ET_STYLE_NoName_00_ 26 2 2_12乡中学_1" xfId="9753"/>
    <cellStyle name="_ET_STYLE_NoName_00_ 26 2 2_13乡小学" xfId="6299"/>
    <cellStyle name="_ET_STYLE_NoName_00_ 26 2 2_13乡小学 2" xfId="10381"/>
    <cellStyle name="_ET_STYLE_NoName_00_ 26 2 2_13乡小学_1" xfId="10050"/>
    <cellStyle name="_ET_STYLE_NoName_00_ 26 2 2_3支出明细表（股室填报）" xfId="6303"/>
    <cellStyle name="_ET_STYLE_NoName_00_ 26 2 2_3支出明细表（股室填报） 2" xfId="10385"/>
    <cellStyle name="_ET_STYLE_NoName_00_ 26 2 2_5基本公用明细" xfId="6305"/>
    <cellStyle name="_ET_STYLE_NoName_00_ 26 2 2_5基本公用明细 2" xfId="10387"/>
    <cellStyle name="_ET_STYLE_NoName_00_ 26 2 2_6专项明细县本级" xfId="6307"/>
    <cellStyle name="_ET_STYLE_NoName_00_ 26 2 2_6专项明细县本级 2" xfId="10389"/>
    <cellStyle name="_ET_STYLE_NoName_00_ 26 2 2_县本级专项对比表（各股室填报）" xfId="6311"/>
    <cellStyle name="_ET_STYLE_NoName_00_ 26 2 2_县本级专项对比表（各股室填报） 2" xfId="10393"/>
    <cellStyle name="_ET_STYLE_NoName_00_ 26 2 2_县本级专项对比表（各股室填报）_1" xfId="6314"/>
    <cellStyle name="_ET_STYLE_NoName_00_ 26 2 2_县本级专项对比表（各股室填报）_1 2" xfId="10395"/>
    <cellStyle name="_ET_STYLE_NoName_00_ 26 2 3" xfId="1312"/>
    <cellStyle name="_ET_STYLE_NoName_00_ 26 2 3 2" xfId="6318"/>
    <cellStyle name="_ET_STYLE_NoName_00_ 26 2 3 2 2" xfId="10397"/>
    <cellStyle name="_ET_STYLE_NoName_00_ 26 2 3 3" xfId="10176"/>
    <cellStyle name="_ET_STYLE_NoName_00_ 26 2 3_10乡政府" xfId="6320"/>
    <cellStyle name="_ET_STYLE_NoName_00_ 26 2 3_10乡政府 2" xfId="10399"/>
    <cellStyle name="_ET_STYLE_NoName_00_ 26 2 3_12乡中学" xfId="6321"/>
    <cellStyle name="_ET_STYLE_NoName_00_ 26 2 3_12乡中学 2" xfId="10400"/>
    <cellStyle name="_ET_STYLE_NoName_00_ 26 2 3_12乡中学_1" xfId="9754"/>
    <cellStyle name="_ET_STYLE_NoName_00_ 26 2 3_13乡小学" xfId="6323"/>
    <cellStyle name="_ET_STYLE_NoName_00_ 26 2 3_13乡小学 2" xfId="10402"/>
    <cellStyle name="_ET_STYLE_NoName_00_ 26 2 3_13乡小学_1" xfId="10051"/>
    <cellStyle name="_ET_STYLE_NoName_00_ 26 2 3_3支出明细表（股室填报）" xfId="6329"/>
    <cellStyle name="_ET_STYLE_NoName_00_ 26 2 3_3支出明细表（股室填报） 2" xfId="10404"/>
    <cellStyle name="_ET_STYLE_NoName_00_ 26 2 3_5基本公用明细" xfId="6331"/>
    <cellStyle name="_ET_STYLE_NoName_00_ 26 2 3_5基本公用明细 2" xfId="10406"/>
    <cellStyle name="_ET_STYLE_NoName_00_ 26 2 3_6专项明细县本级" xfId="6333"/>
    <cellStyle name="_ET_STYLE_NoName_00_ 26 2 3_6专项明细县本级 2" xfId="10408"/>
    <cellStyle name="_ET_STYLE_NoName_00_ 26 2 3_县本级专项对比表（各股室填报）" xfId="6337"/>
    <cellStyle name="_ET_STYLE_NoName_00_ 26 2 3_县本级专项对比表（各股室填报） 2" xfId="10410"/>
    <cellStyle name="_ET_STYLE_NoName_00_ 26 2 3_县本级专项对比表（各股室填报）_1" xfId="6339"/>
    <cellStyle name="_ET_STYLE_NoName_00_ 26 2 3_县本级专项对比表（各股室填报）_1 2" xfId="10412"/>
    <cellStyle name="_ET_STYLE_NoName_00_ 26 2 4" xfId="10372"/>
    <cellStyle name="_ET_STYLE_NoName_00_ 26 2_10乡政府" xfId="6344"/>
    <cellStyle name="_ET_STYLE_NoName_00_ 26 2_10乡政府 2" xfId="10415"/>
    <cellStyle name="_ET_STYLE_NoName_00_ 26 2_12乡中学" xfId="9752"/>
    <cellStyle name="_ET_STYLE_NoName_00_ 26 2_13乡小学" xfId="10049"/>
    <cellStyle name="_ET_STYLE_NoName_00_ 26 2_3支出明细表（股室填报）" xfId="6346"/>
    <cellStyle name="_ET_STYLE_NoName_00_ 26 2_3支出明细表（股室填报） 2" xfId="10416"/>
    <cellStyle name="_ET_STYLE_NoName_00_ 26 2_6专项明细县本级" xfId="6348"/>
    <cellStyle name="_ET_STYLE_NoName_00_ 26 2_6专项明细县本级 2" xfId="10418"/>
    <cellStyle name="_ET_STYLE_NoName_00_ 26 2_县本级专项对比表（各股室填报）" xfId="6350"/>
    <cellStyle name="_ET_STYLE_NoName_00_ 26 2_县本级专项对比表（各股室填报） 2" xfId="10420"/>
    <cellStyle name="_ET_STYLE_NoName_00_ 26 3" xfId="1313"/>
    <cellStyle name="_ET_STYLE_NoName_00_ 26 3 2" xfId="6355"/>
    <cellStyle name="_ET_STYLE_NoName_00_ 26 3 2 2" xfId="10426"/>
    <cellStyle name="_ET_STYLE_NoName_00_ 26 3 3" xfId="10424"/>
    <cellStyle name="_ET_STYLE_NoName_00_ 26 3_10乡政府" xfId="6360"/>
    <cellStyle name="_ET_STYLE_NoName_00_ 26 3_10乡政府 2" xfId="10428"/>
    <cellStyle name="_ET_STYLE_NoName_00_ 26 3_12乡中学" xfId="6361"/>
    <cellStyle name="_ET_STYLE_NoName_00_ 26 3_12乡中学 2" xfId="10429"/>
    <cellStyle name="_ET_STYLE_NoName_00_ 26 3_12乡中学_1" xfId="9755"/>
    <cellStyle name="_ET_STYLE_NoName_00_ 26 3_13乡小学" xfId="6367"/>
    <cellStyle name="_ET_STYLE_NoName_00_ 26 3_13乡小学 2" xfId="10431"/>
    <cellStyle name="_ET_STYLE_NoName_00_ 26 3_13乡小学_1" xfId="10052"/>
    <cellStyle name="_ET_STYLE_NoName_00_ 26 3_3支出明细表（股室填报）" xfId="6369"/>
    <cellStyle name="_ET_STYLE_NoName_00_ 26 3_3支出明细表（股室填报） 2" xfId="10433"/>
    <cellStyle name="_ET_STYLE_NoName_00_ 26 3_5基本公用明细" xfId="6145"/>
    <cellStyle name="_ET_STYLE_NoName_00_ 26 3_5基本公用明细 2" xfId="10255"/>
    <cellStyle name="_ET_STYLE_NoName_00_ 26 3_6专项明细县本级" xfId="6371"/>
    <cellStyle name="_ET_STYLE_NoName_00_ 26 3_6专项明细县本级 2" xfId="10435"/>
    <cellStyle name="_ET_STYLE_NoName_00_ 26 3_县本级专项对比表（各股室填报）" xfId="6373"/>
    <cellStyle name="_ET_STYLE_NoName_00_ 26 3_县本级专项对比表（各股室填报） 2" xfId="10438"/>
    <cellStyle name="_ET_STYLE_NoName_00_ 26 3_县本级专项对比表（各股室填报）_1" xfId="6377"/>
    <cellStyle name="_ET_STYLE_NoName_00_ 26 3_县本级专项对比表（各股室填报）_1 2" xfId="10440"/>
    <cellStyle name="_ET_STYLE_NoName_00_ 26 4" xfId="1314"/>
    <cellStyle name="_ET_STYLE_NoName_00_ 26 4 2" xfId="6380"/>
    <cellStyle name="_ET_STYLE_NoName_00_ 26 4 2 2" xfId="10444"/>
    <cellStyle name="_ET_STYLE_NoName_00_ 26 4 3" xfId="10442"/>
    <cellStyle name="_ET_STYLE_NoName_00_ 26 4_10乡政府" xfId="6383"/>
    <cellStyle name="_ET_STYLE_NoName_00_ 26 4_10乡政府 2" xfId="10446"/>
    <cellStyle name="_ET_STYLE_NoName_00_ 26 4_12乡中学" xfId="6384"/>
    <cellStyle name="_ET_STYLE_NoName_00_ 26 4_12乡中学 2" xfId="10447"/>
    <cellStyle name="_ET_STYLE_NoName_00_ 26 4_12乡中学_1" xfId="9756"/>
    <cellStyle name="_ET_STYLE_NoName_00_ 26 4_13乡小学" xfId="6390"/>
    <cellStyle name="_ET_STYLE_NoName_00_ 26 4_13乡小学 2" xfId="10449"/>
    <cellStyle name="_ET_STYLE_NoName_00_ 26 4_13乡小学_1" xfId="10053"/>
    <cellStyle name="_ET_STYLE_NoName_00_ 26 4_3支出明细表（股室填报）" xfId="6165"/>
    <cellStyle name="_ET_STYLE_NoName_00_ 26 4_3支出明细表（股室填报） 2" xfId="10274"/>
    <cellStyle name="_ET_STYLE_NoName_00_ 26 4_5基本公用明细" xfId="6392"/>
    <cellStyle name="_ET_STYLE_NoName_00_ 26 4_5基本公用明细 2" xfId="10451"/>
    <cellStyle name="_ET_STYLE_NoName_00_ 26 4_6专项明细县本级" xfId="6394"/>
    <cellStyle name="_ET_STYLE_NoName_00_ 26 4_6专项明细县本级 2" xfId="10453"/>
    <cellStyle name="_ET_STYLE_NoName_00_ 26 4_县本级专项对比表（各股室填报）" xfId="6397"/>
    <cellStyle name="_ET_STYLE_NoName_00_ 26 4_县本级专项对比表（各股室填报） 2" xfId="10455"/>
    <cellStyle name="_ET_STYLE_NoName_00_ 26 4_县本级专项对比表（各股室填报）_1" xfId="6399"/>
    <cellStyle name="_ET_STYLE_NoName_00_ 26 4_县本级专项对比表（各股室填报）_1 2" xfId="10457"/>
    <cellStyle name="_ET_STYLE_NoName_00_ 26 5" xfId="10370"/>
    <cellStyle name="_ET_STYLE_NoName_00_ 26_10乡政府" xfId="6401"/>
    <cellStyle name="_ET_STYLE_NoName_00_ 26_10乡政府 2" xfId="10459"/>
    <cellStyle name="_ET_STYLE_NoName_00_ 26_12乡中学" xfId="9751"/>
    <cellStyle name="_ET_STYLE_NoName_00_ 26_13乡小学" xfId="10048"/>
    <cellStyle name="_ET_STYLE_NoName_00_ 26_3支出明细表（股室填报）" xfId="6404"/>
    <cellStyle name="_ET_STYLE_NoName_00_ 26_3支出明细表（股室填报） 2" xfId="10460"/>
    <cellStyle name="_ET_STYLE_NoName_00_ 26_6专项明细县本级" xfId="6406"/>
    <cellStyle name="_ET_STYLE_NoName_00_ 26_6专项明细县本级 2" xfId="10462"/>
    <cellStyle name="_ET_STYLE_NoName_00_ 26_县本级专项对比表（各股室填报）" xfId="6410"/>
    <cellStyle name="_ET_STYLE_NoName_00_ 26_县本级专项对比表（各股室填报） 2" xfId="10464"/>
    <cellStyle name="_ET_STYLE_NoName_00_ 27" xfId="1315"/>
    <cellStyle name="_ET_STYLE_NoName_00_ 27 2" xfId="1316"/>
    <cellStyle name="_ET_STYLE_NoName_00_ 27 2 2" xfId="1317"/>
    <cellStyle name="_ET_STYLE_NoName_00_ 27 2 2 2" xfId="6138"/>
    <cellStyle name="_ET_STYLE_NoName_00_ 27 2 2 2 2" xfId="10253"/>
    <cellStyle name="_ET_STYLE_NoName_00_ 27 2 2 3" xfId="10468"/>
    <cellStyle name="_ET_STYLE_NoName_00_ 27 2 2_10乡政府" xfId="6412"/>
    <cellStyle name="_ET_STYLE_NoName_00_ 27 2 2_10乡政府 2" xfId="10470"/>
    <cellStyle name="_ET_STYLE_NoName_00_ 27 2 2_12乡中学" xfId="6060"/>
    <cellStyle name="_ET_STYLE_NoName_00_ 27 2 2_12乡中学 2" xfId="10199"/>
    <cellStyle name="_ET_STYLE_NoName_00_ 27 2 2_12乡中学_1" xfId="9759"/>
    <cellStyle name="_ET_STYLE_NoName_00_ 27 2 2_13乡小学" xfId="6413"/>
    <cellStyle name="_ET_STYLE_NoName_00_ 27 2 2_13乡小学 2" xfId="10473"/>
    <cellStyle name="_ET_STYLE_NoName_00_ 27 2 2_13乡小学_1" xfId="10056"/>
    <cellStyle name="_ET_STYLE_NoName_00_ 27 2 2_3支出明细表（股室填报）" xfId="6416"/>
    <cellStyle name="_ET_STYLE_NoName_00_ 27 2 2_3支出明细表（股室填报） 2" xfId="10475"/>
    <cellStyle name="_ET_STYLE_NoName_00_ 27 2 2_5基本公用明细" xfId="6418"/>
    <cellStyle name="_ET_STYLE_NoName_00_ 27 2 2_5基本公用明细 2" xfId="10477"/>
    <cellStyle name="_ET_STYLE_NoName_00_ 27 2 2_6专项明细县本级" xfId="6423"/>
    <cellStyle name="_ET_STYLE_NoName_00_ 27 2 2_6专项明细县本级 2" xfId="10483"/>
    <cellStyle name="_ET_STYLE_NoName_00_ 27 2 2_县本级专项对比表（各股室填报）" xfId="6425"/>
    <cellStyle name="_ET_STYLE_NoName_00_ 27 2 2_县本级专项对比表（各股室填报） 2" xfId="10486"/>
    <cellStyle name="_ET_STYLE_NoName_00_ 27 2 2_县本级专项对比表（各股室填报）_1" xfId="6193"/>
    <cellStyle name="_ET_STYLE_NoName_00_ 27 2 2_县本级专项对比表（各股室填报）_1 2" xfId="10291"/>
    <cellStyle name="_ET_STYLE_NoName_00_ 27 2 3" xfId="1318"/>
    <cellStyle name="_ET_STYLE_NoName_00_ 27 2 3 2" xfId="6428"/>
    <cellStyle name="_ET_STYLE_NoName_00_ 27 2 3 2 2" xfId="10490"/>
    <cellStyle name="_ET_STYLE_NoName_00_ 27 2 3 3" xfId="10488"/>
    <cellStyle name="_ET_STYLE_NoName_00_ 27 2 3_10乡政府" xfId="6430"/>
    <cellStyle name="_ET_STYLE_NoName_00_ 27 2 3_10乡政府 2" xfId="10492"/>
    <cellStyle name="_ET_STYLE_NoName_00_ 27 2 3_12乡中学" xfId="6431"/>
    <cellStyle name="_ET_STYLE_NoName_00_ 27 2 3_12乡中学 2" xfId="10493"/>
    <cellStyle name="_ET_STYLE_NoName_00_ 27 2 3_12乡中学_1" xfId="9760"/>
    <cellStyle name="_ET_STYLE_NoName_00_ 27 2 3_13乡小学" xfId="6433"/>
    <cellStyle name="_ET_STYLE_NoName_00_ 27 2 3_13乡小学 2" xfId="10495"/>
    <cellStyle name="_ET_STYLE_NoName_00_ 27 2 3_13乡小学_1" xfId="10057"/>
    <cellStyle name="_ET_STYLE_NoName_00_ 27 2 3_3支出明细表（股室填报）" xfId="6436"/>
    <cellStyle name="_ET_STYLE_NoName_00_ 27 2 3_3支出明细表（股室填报） 2" xfId="10497"/>
    <cellStyle name="_ET_STYLE_NoName_00_ 27 2 3_5基本公用明细" xfId="6439"/>
    <cellStyle name="_ET_STYLE_NoName_00_ 27 2 3_5基本公用明细 2" xfId="10499"/>
    <cellStyle name="_ET_STYLE_NoName_00_ 27 2 3_6专项明细县本级" xfId="6441"/>
    <cellStyle name="_ET_STYLE_NoName_00_ 27 2 3_6专项明细县本级 2" xfId="10501"/>
    <cellStyle name="_ET_STYLE_NoName_00_ 27 2 3_县本级专项对比表（各股室填报）" xfId="6443"/>
    <cellStyle name="_ET_STYLE_NoName_00_ 27 2 3_县本级专项对比表（各股室填报） 2" xfId="10503"/>
    <cellStyle name="_ET_STYLE_NoName_00_ 27 2 3_县本级专项对比表（各股室填报）_1" xfId="6352"/>
    <cellStyle name="_ET_STYLE_NoName_00_ 27 2 3_县本级专项对比表（各股室填报）_1 2" xfId="10422"/>
    <cellStyle name="_ET_STYLE_NoName_00_ 27 2 4" xfId="10466"/>
    <cellStyle name="_ET_STYLE_NoName_00_ 27 2_10乡政府" xfId="6445"/>
    <cellStyle name="_ET_STYLE_NoName_00_ 27 2_10乡政府 2" xfId="10505"/>
    <cellStyle name="_ET_STYLE_NoName_00_ 27 2_12乡中学" xfId="9758"/>
    <cellStyle name="_ET_STYLE_NoName_00_ 27 2_13乡小学" xfId="10055"/>
    <cellStyle name="_ET_STYLE_NoName_00_ 27 2_3支出明细表（股室填报）" xfId="6446"/>
    <cellStyle name="_ET_STYLE_NoName_00_ 27 2_3支出明细表（股室填报） 2" xfId="10506"/>
    <cellStyle name="_ET_STYLE_NoName_00_ 27 2_6专项明细县本级" xfId="6449"/>
    <cellStyle name="_ET_STYLE_NoName_00_ 27 2_6专项明细县本级 2" xfId="10509"/>
    <cellStyle name="_ET_STYLE_NoName_00_ 27 2_县本级专项对比表（各股室填报）" xfId="6451"/>
    <cellStyle name="_ET_STYLE_NoName_00_ 27 2_县本级专项对比表（各股室填报） 2" xfId="10511"/>
    <cellStyle name="_ET_STYLE_NoName_00_ 27 3" xfId="1319"/>
    <cellStyle name="_ET_STYLE_NoName_00_ 27 3 2" xfId="6456"/>
    <cellStyle name="_ET_STYLE_NoName_00_ 27 3 2 2" xfId="10515"/>
    <cellStyle name="_ET_STYLE_NoName_00_ 27 3 3" xfId="10513"/>
    <cellStyle name="_ET_STYLE_NoName_00_ 27 3_10乡政府" xfId="6458"/>
    <cellStyle name="_ET_STYLE_NoName_00_ 27 3_10乡政府 2" xfId="10517"/>
    <cellStyle name="_ET_STYLE_NoName_00_ 27 3_12乡中学" xfId="6080"/>
    <cellStyle name="_ET_STYLE_NoName_00_ 27 3_12乡中学 2" xfId="10215"/>
    <cellStyle name="_ET_STYLE_NoName_00_ 27 3_12乡中学_1" xfId="9761"/>
    <cellStyle name="_ET_STYLE_NoName_00_ 27 3_13乡小学" xfId="6459"/>
    <cellStyle name="_ET_STYLE_NoName_00_ 27 3_13乡小学 2" xfId="10518"/>
    <cellStyle name="_ET_STYLE_NoName_00_ 27 3_13乡小学_1" xfId="10058"/>
    <cellStyle name="_ET_STYLE_NoName_00_ 27 3_3支出明细表（股室填报）" xfId="6461"/>
    <cellStyle name="_ET_STYLE_NoName_00_ 27 3_3支出明细表（股室填报） 2" xfId="10520"/>
    <cellStyle name="_ET_STYLE_NoName_00_ 27 3_5基本公用明细" xfId="6463"/>
    <cellStyle name="_ET_STYLE_NoName_00_ 27 3_5基本公用明细 2" xfId="10522"/>
    <cellStyle name="_ET_STYLE_NoName_00_ 27 3_6专项明细县本级" xfId="6465"/>
    <cellStyle name="_ET_STYLE_NoName_00_ 27 3_6专项明细县本级 2" xfId="10524"/>
    <cellStyle name="_ET_STYLE_NoName_00_ 27 3_县本级专项对比表（各股室填报）" xfId="6467"/>
    <cellStyle name="_ET_STYLE_NoName_00_ 27 3_县本级专项对比表（各股室填报） 2" xfId="10526"/>
    <cellStyle name="_ET_STYLE_NoName_00_ 27 3_县本级专项对比表（各股室填报）_1" xfId="6470"/>
    <cellStyle name="_ET_STYLE_NoName_00_ 27 3_县本级专项对比表（各股室填报）_1 2" xfId="10528"/>
    <cellStyle name="_ET_STYLE_NoName_00_ 27 4" xfId="1320"/>
    <cellStyle name="_ET_STYLE_NoName_00_ 27 4 2" xfId="6474"/>
    <cellStyle name="_ET_STYLE_NoName_00_ 27 4 2 2" xfId="10532"/>
    <cellStyle name="_ET_STYLE_NoName_00_ 27 4 3" xfId="10272"/>
    <cellStyle name="_ET_STYLE_NoName_00_ 27 4_10乡政府" xfId="6476"/>
    <cellStyle name="_ET_STYLE_NoName_00_ 27 4_10乡政府 2" xfId="10534"/>
    <cellStyle name="_ET_STYLE_NoName_00_ 27 4_12乡中学" xfId="6477"/>
    <cellStyle name="_ET_STYLE_NoName_00_ 27 4_12乡中学 2" xfId="10535"/>
    <cellStyle name="_ET_STYLE_NoName_00_ 27 4_12乡中学_1" xfId="9762"/>
    <cellStyle name="_ET_STYLE_NoName_00_ 27 4_13乡小学" xfId="6480"/>
    <cellStyle name="_ET_STYLE_NoName_00_ 27 4_13乡小学 2" xfId="10537"/>
    <cellStyle name="_ET_STYLE_NoName_00_ 27 4_13乡小学_1" xfId="10059"/>
    <cellStyle name="_ET_STYLE_NoName_00_ 27 4_3支出明细表（股室填报）" xfId="6482"/>
    <cellStyle name="_ET_STYLE_NoName_00_ 27 4_3支出明细表（股室填报） 2" xfId="10539"/>
    <cellStyle name="_ET_STYLE_NoName_00_ 27 4_5基本公用明细" xfId="6484"/>
    <cellStyle name="_ET_STYLE_NoName_00_ 27 4_5基本公用明细 2" xfId="10541"/>
    <cellStyle name="_ET_STYLE_NoName_00_ 27 4_6专项明细县本级" xfId="6486"/>
    <cellStyle name="_ET_STYLE_NoName_00_ 27 4_6专项明细县本级 2" xfId="10543"/>
    <cellStyle name="_ET_STYLE_NoName_00_ 27 4_县本级专项对比表（各股室填报）" xfId="6488"/>
    <cellStyle name="_ET_STYLE_NoName_00_ 27 4_县本级专项对比表（各股室填报） 2" xfId="10545"/>
    <cellStyle name="_ET_STYLE_NoName_00_ 27 4_县本级专项对比表（各股室填报）_1" xfId="6490"/>
    <cellStyle name="_ET_STYLE_NoName_00_ 27 4_县本级专项对比表（各股室填报）_1 2" xfId="10547"/>
    <cellStyle name="_ET_STYLE_NoName_00_ 27 5" xfId="10244"/>
    <cellStyle name="_ET_STYLE_NoName_00_ 27_10乡政府" xfId="6492"/>
    <cellStyle name="_ET_STYLE_NoName_00_ 27_10乡政府 2" xfId="10549"/>
    <cellStyle name="_ET_STYLE_NoName_00_ 27_12乡中学" xfId="9757"/>
    <cellStyle name="_ET_STYLE_NoName_00_ 27_13乡小学" xfId="10054"/>
    <cellStyle name="_ET_STYLE_NoName_00_ 27_3支出明细表（股室填报）" xfId="6493"/>
    <cellStyle name="_ET_STYLE_NoName_00_ 27_3支出明细表（股室填报） 2" xfId="10550"/>
    <cellStyle name="_ET_STYLE_NoName_00_ 27_6专项明细县本级" xfId="6495"/>
    <cellStyle name="_ET_STYLE_NoName_00_ 27_6专项明细县本级 2" xfId="10552"/>
    <cellStyle name="_ET_STYLE_NoName_00_ 27_县本级专项对比表（各股室填报）" xfId="6500"/>
    <cellStyle name="_ET_STYLE_NoName_00_ 27_县本级专项对比表（各股室填报） 2" xfId="10554"/>
    <cellStyle name="_ET_STYLE_NoName_00_ 28" xfId="1321"/>
    <cellStyle name="_ET_STYLE_NoName_00_ 28 2" xfId="1322"/>
    <cellStyle name="_ET_STYLE_NoName_00_ 28 2 2" xfId="1323"/>
    <cellStyle name="_ET_STYLE_NoName_00_ 28 2 2 2" xfId="6508"/>
    <cellStyle name="_ET_STYLE_NoName_00_ 28 2 2 2 2" xfId="10562"/>
    <cellStyle name="_ET_STYLE_NoName_00_ 28 2 2 3" xfId="10560"/>
    <cellStyle name="_ET_STYLE_NoName_00_ 28 2 2_10乡政府" xfId="6510"/>
    <cellStyle name="_ET_STYLE_NoName_00_ 28 2 2_10乡政府 2" xfId="10564"/>
    <cellStyle name="_ET_STYLE_NoName_00_ 28 2 2_12乡中学" xfId="6511"/>
    <cellStyle name="_ET_STYLE_NoName_00_ 28 2 2_12乡中学 2" xfId="10565"/>
    <cellStyle name="_ET_STYLE_NoName_00_ 28 2 2_12乡中学_1" xfId="9765"/>
    <cellStyle name="_ET_STYLE_NoName_00_ 28 2 2_13乡小学" xfId="6513"/>
    <cellStyle name="_ET_STYLE_NoName_00_ 28 2 2_13乡小学 2" xfId="10567"/>
    <cellStyle name="_ET_STYLE_NoName_00_ 28 2 2_13乡小学_1" xfId="10062"/>
    <cellStyle name="_ET_STYLE_NoName_00_ 28 2 2_3支出明细表（股室填报）" xfId="6515"/>
    <cellStyle name="_ET_STYLE_NoName_00_ 28 2 2_3支出明细表（股室填报） 2" xfId="10569"/>
    <cellStyle name="_ET_STYLE_NoName_00_ 28 2 2_5基本公用明细" xfId="6517"/>
    <cellStyle name="_ET_STYLE_NoName_00_ 28 2 2_5基本公用明细 2" xfId="10571"/>
    <cellStyle name="_ET_STYLE_NoName_00_ 28 2 2_6专项明细县本级" xfId="6519"/>
    <cellStyle name="_ET_STYLE_NoName_00_ 28 2 2_6专项明细县本级 2" xfId="10573"/>
    <cellStyle name="_ET_STYLE_NoName_00_ 28 2 2_县本级专项对比表（各股室填报）" xfId="6521"/>
    <cellStyle name="_ET_STYLE_NoName_00_ 28 2 2_县本级专项对比表（各股室填报） 2" xfId="10575"/>
    <cellStyle name="_ET_STYLE_NoName_00_ 28 2 2_县本级专项对比表（各股室填报）_1" xfId="6524"/>
    <cellStyle name="_ET_STYLE_NoName_00_ 28 2 2_县本级专项对比表（各股室填报）_1 2" xfId="10577"/>
    <cellStyle name="_ET_STYLE_NoName_00_ 28 2 3" xfId="1324"/>
    <cellStyle name="_ET_STYLE_NoName_00_ 28 2 3 2" xfId="6529"/>
    <cellStyle name="_ET_STYLE_NoName_00_ 28 2 3 2 2" xfId="10581"/>
    <cellStyle name="_ET_STYLE_NoName_00_ 28 2 3 3" xfId="10579"/>
    <cellStyle name="_ET_STYLE_NoName_00_ 28 2 3_10乡政府" xfId="6154"/>
    <cellStyle name="_ET_STYLE_NoName_00_ 28 2 3_10乡政府 2" xfId="10263"/>
    <cellStyle name="_ET_STYLE_NoName_00_ 28 2 3_12乡中学" xfId="6531"/>
    <cellStyle name="_ET_STYLE_NoName_00_ 28 2 3_12乡中学 2" xfId="10583"/>
    <cellStyle name="_ET_STYLE_NoName_00_ 28 2 3_12乡中学_1" xfId="9766"/>
    <cellStyle name="_ET_STYLE_NoName_00_ 28 2 3_13乡小学" xfId="6533"/>
    <cellStyle name="_ET_STYLE_NoName_00_ 28 2 3_13乡小学 2" xfId="10585"/>
    <cellStyle name="_ET_STYLE_NoName_00_ 28 2 3_13乡小学_1" xfId="10063"/>
    <cellStyle name="_ET_STYLE_NoName_00_ 28 2 3_3支出明细表（股室填报）" xfId="6535"/>
    <cellStyle name="_ET_STYLE_NoName_00_ 28 2 3_3支出明细表（股室填报） 2" xfId="10587"/>
    <cellStyle name="_ET_STYLE_NoName_00_ 28 2 3_5基本公用明细" xfId="6537"/>
    <cellStyle name="_ET_STYLE_NoName_00_ 28 2 3_5基本公用明细 2" xfId="10589"/>
    <cellStyle name="_ET_STYLE_NoName_00_ 28 2 3_6专项明细县本级" xfId="6539"/>
    <cellStyle name="_ET_STYLE_NoName_00_ 28 2 3_6专项明细县本级 2" xfId="10591"/>
    <cellStyle name="_ET_STYLE_NoName_00_ 28 2 3_县本级专项对比表（各股室填报）" xfId="6309"/>
    <cellStyle name="_ET_STYLE_NoName_00_ 28 2 3_县本级专项对比表（各股室填报） 2" xfId="10391"/>
    <cellStyle name="_ET_STYLE_NoName_00_ 28 2 3_县本级专项对比表（各股室填报）_1" xfId="6541"/>
    <cellStyle name="_ET_STYLE_NoName_00_ 28 2 3_县本级专项对比表（各股室填报）_1 2" xfId="10593"/>
    <cellStyle name="_ET_STYLE_NoName_00_ 28 2 4" xfId="10558"/>
    <cellStyle name="_ET_STYLE_NoName_00_ 28 2_10乡政府" xfId="6544"/>
    <cellStyle name="_ET_STYLE_NoName_00_ 28 2_10乡政府 2" xfId="10595"/>
    <cellStyle name="_ET_STYLE_NoName_00_ 28 2_12乡中学" xfId="9764"/>
    <cellStyle name="_ET_STYLE_NoName_00_ 28 2_13乡小学" xfId="10061"/>
    <cellStyle name="_ET_STYLE_NoName_00_ 28 2_3支出明细表（股室填报）" xfId="6546"/>
    <cellStyle name="_ET_STYLE_NoName_00_ 28 2_3支出明细表（股室填报） 2" xfId="10596"/>
    <cellStyle name="_ET_STYLE_NoName_00_ 28 2_6专项明细县本级" xfId="6548"/>
    <cellStyle name="_ET_STYLE_NoName_00_ 28 2_6专项明细县本级 2" xfId="10598"/>
    <cellStyle name="_ET_STYLE_NoName_00_ 28 2_县本级专项对比表（各股室填报）" xfId="6550"/>
    <cellStyle name="_ET_STYLE_NoName_00_ 28 2_县本级专项对比表（各股室填报） 2" xfId="10600"/>
    <cellStyle name="_ET_STYLE_NoName_00_ 28 3" xfId="1325"/>
    <cellStyle name="_ET_STYLE_NoName_00_ 28 3 2" xfId="6554"/>
    <cellStyle name="_ET_STYLE_NoName_00_ 28 3 2 2" xfId="10606"/>
    <cellStyle name="_ET_STYLE_NoName_00_ 28 3 3" xfId="10602"/>
    <cellStyle name="_ET_STYLE_NoName_00_ 28 3_10乡政府" xfId="6071"/>
    <cellStyle name="_ET_STYLE_NoName_00_ 28 3_10乡政府 2" xfId="10210"/>
    <cellStyle name="_ET_STYLE_NoName_00_ 28 3_12乡中学" xfId="6556"/>
    <cellStyle name="_ET_STYLE_NoName_00_ 28 3_12乡中学 2" xfId="10608"/>
    <cellStyle name="_ET_STYLE_NoName_00_ 28 3_12乡中学_1" xfId="9767"/>
    <cellStyle name="_ET_STYLE_NoName_00_ 28 3_13乡小学" xfId="6558"/>
    <cellStyle name="_ET_STYLE_NoName_00_ 28 3_13乡小学 2" xfId="10610"/>
    <cellStyle name="_ET_STYLE_NoName_00_ 28 3_13乡小学_1" xfId="10064"/>
    <cellStyle name="_ET_STYLE_NoName_00_ 28 3_3支出明细表（股室填报）" xfId="6561"/>
    <cellStyle name="_ET_STYLE_NoName_00_ 28 3_3支出明细表（股室填报） 2" xfId="10612"/>
    <cellStyle name="_ET_STYLE_NoName_00_ 28 3_5基本公用明细" xfId="6563"/>
    <cellStyle name="_ET_STYLE_NoName_00_ 28 3_5基本公用明细 2" xfId="10614"/>
    <cellStyle name="_ET_STYLE_NoName_00_ 28 3_6专项明细县本级" xfId="6567"/>
    <cellStyle name="_ET_STYLE_NoName_00_ 28 3_6专项明细县本级 2" xfId="10618"/>
    <cellStyle name="_ET_STYLE_NoName_00_ 28 3_县本级专项对比表（各股室填报）" xfId="6569"/>
    <cellStyle name="_ET_STYLE_NoName_00_ 28 3_县本级专项对比表（各股室填报） 2" xfId="10620"/>
    <cellStyle name="_ET_STYLE_NoName_00_ 28 3_县本级专项对比表（各股室填报）_1" xfId="6573"/>
    <cellStyle name="_ET_STYLE_NoName_00_ 28 3_县本级专项对比表（各股室填报）_1 2" xfId="10622"/>
    <cellStyle name="_ET_STYLE_NoName_00_ 28 4" xfId="1326"/>
    <cellStyle name="_ET_STYLE_NoName_00_ 28 4 2" xfId="6575"/>
    <cellStyle name="_ET_STYLE_NoName_00_ 28 4 2 2" xfId="10626"/>
    <cellStyle name="_ET_STYLE_NoName_00_ 28 4 3" xfId="10624"/>
    <cellStyle name="_ET_STYLE_NoName_00_ 28 4_12乡中学" xfId="6579"/>
    <cellStyle name="_ET_STYLE_NoName_00_ 28 4_12乡中学 2" xfId="10628"/>
    <cellStyle name="_ET_STYLE_NoName_00_ 28 4_12乡中学_1" xfId="9768"/>
    <cellStyle name="_ET_STYLE_NoName_00_ 28 4_13乡小学" xfId="6581"/>
    <cellStyle name="_ET_STYLE_NoName_00_ 28 4_13乡小学 2" xfId="10630"/>
    <cellStyle name="_ET_STYLE_NoName_00_ 28 4_13乡小学_1" xfId="10065"/>
    <cellStyle name="_ET_STYLE_NoName_00_ 28 4_3支出明细表（股室填报）" xfId="6584"/>
    <cellStyle name="_ET_STYLE_NoName_00_ 28 4_3支出明细表（股室填报） 2" xfId="10632"/>
    <cellStyle name="_ET_STYLE_NoName_00_ 28 4_5基本公用明细" xfId="6586"/>
    <cellStyle name="_ET_STYLE_NoName_00_ 28 4_5基本公用明细 2" xfId="10634"/>
    <cellStyle name="_ET_STYLE_NoName_00_ 28 4_6专项明细县本级" xfId="6588"/>
    <cellStyle name="_ET_STYLE_NoName_00_ 28 4_6专项明细县本级 2" xfId="10636"/>
    <cellStyle name="_ET_STYLE_NoName_00_ 28 4_县本级专项对比表（各股室填报）" xfId="6590"/>
    <cellStyle name="_ET_STYLE_NoName_00_ 28 4_县本级专项对比表（各股室填报） 2" xfId="10639"/>
    <cellStyle name="_ET_STYLE_NoName_00_ 28 4_县本级专项对比表（各股室填报）_1" xfId="6592"/>
    <cellStyle name="_ET_STYLE_NoName_00_ 28 4_县本级专项对比表（各股室填报）_1 2" xfId="10641"/>
    <cellStyle name="_ET_STYLE_NoName_00_ 28 5" xfId="10556"/>
    <cellStyle name="_ET_STYLE_NoName_00_ 28_10乡政府" xfId="6448"/>
    <cellStyle name="_ET_STYLE_NoName_00_ 28_10乡政府 2" xfId="10508"/>
    <cellStyle name="_ET_STYLE_NoName_00_ 28_12乡中学" xfId="9763"/>
    <cellStyle name="_ET_STYLE_NoName_00_ 28_13乡小学" xfId="10060"/>
    <cellStyle name="_ET_STYLE_NoName_00_ 28_3支出明细表（股室填报）" xfId="6594"/>
    <cellStyle name="_ET_STYLE_NoName_00_ 28_3支出明细表（股室填报） 2" xfId="10643"/>
    <cellStyle name="_ET_STYLE_NoName_00_ 28_6专项明细县本级" xfId="6596"/>
    <cellStyle name="_ET_STYLE_NoName_00_ 28_6专项明细县本级 2" xfId="10645"/>
    <cellStyle name="_ET_STYLE_NoName_00_ 28_县本级专项对比表（各股室填报）" xfId="6598"/>
    <cellStyle name="_ET_STYLE_NoName_00_ 28_县本级专项对比表（各股室填报） 2" xfId="10647"/>
    <cellStyle name="_ET_STYLE_NoName_00_ 29" xfId="1327"/>
    <cellStyle name="_ET_STYLE_NoName_00_ 29 2" xfId="1328"/>
    <cellStyle name="_ET_STYLE_NoName_00_ 29 2 2" xfId="1329"/>
    <cellStyle name="_ET_STYLE_NoName_00_ 29 2 2 2" xfId="6604"/>
    <cellStyle name="_ET_STYLE_NoName_00_ 29 2 2 2 2" xfId="10655"/>
    <cellStyle name="_ET_STYLE_NoName_00_ 29 2 2 3" xfId="10651"/>
    <cellStyle name="_ET_STYLE_NoName_00_ 29 2 2_12乡中学" xfId="6606"/>
    <cellStyle name="_ET_STYLE_NoName_00_ 29 2 2_12乡中学 2" xfId="10657"/>
    <cellStyle name="_ET_STYLE_NoName_00_ 29 2 2_12乡中学_1" xfId="9771"/>
    <cellStyle name="_ET_STYLE_NoName_00_ 29 2 2_13乡小学" xfId="6608"/>
    <cellStyle name="_ET_STYLE_NoName_00_ 29 2 2_13乡小学 2" xfId="10659"/>
    <cellStyle name="_ET_STYLE_NoName_00_ 29 2 2_13乡小学_1" xfId="10068"/>
    <cellStyle name="_ET_STYLE_NoName_00_ 29 2 2_3支出明细表（股室填报）" xfId="6610"/>
    <cellStyle name="_ET_STYLE_NoName_00_ 29 2 2_3支出明细表（股室填报） 2" xfId="10661"/>
    <cellStyle name="_ET_STYLE_NoName_00_ 29 2 2_5基本公用明细" xfId="6614"/>
    <cellStyle name="_ET_STYLE_NoName_00_ 29 2 2_5基本公用明细 2" xfId="10665"/>
    <cellStyle name="_ET_STYLE_NoName_00_ 29 2 2_6专项明细县本级" xfId="6617"/>
    <cellStyle name="_ET_STYLE_NoName_00_ 29 2 2_6专项明细县本级 2" xfId="10667"/>
    <cellStyle name="_ET_STYLE_NoName_00_ 29 2 2_县本级专项对比表（各股室填报）" xfId="6184"/>
    <cellStyle name="_ET_STYLE_NoName_00_ 29 2 2_县本级专项对比表（各股室填报） 2" xfId="10283"/>
    <cellStyle name="_ET_STYLE_NoName_00_ 29 2 2_县本级专项对比表（各股室填报）_1" xfId="6049"/>
    <cellStyle name="_ET_STYLE_NoName_00_ 29 2 2_县本级专项对比表（各股室填报）_1 2" xfId="10191"/>
    <cellStyle name="_ET_STYLE_NoName_00_ 29 2 3" xfId="1330"/>
    <cellStyle name="_ET_STYLE_NoName_00_ 29 2 3 2" xfId="6181"/>
    <cellStyle name="_ET_STYLE_NoName_00_ 29 2 3 2 2" xfId="10281"/>
    <cellStyle name="_ET_STYLE_NoName_00_ 29 2 3 3" xfId="10669"/>
    <cellStyle name="_ET_STYLE_NoName_00_ 29 2 3_12乡中学" xfId="6624"/>
    <cellStyle name="_ET_STYLE_NoName_00_ 29 2 3_12乡中学 2" xfId="10675"/>
    <cellStyle name="_ET_STYLE_NoName_00_ 29 2 3_12乡中学_1" xfId="9772"/>
    <cellStyle name="_ET_STYLE_NoName_00_ 29 2 3_13乡小学" xfId="6205"/>
    <cellStyle name="_ET_STYLE_NoName_00_ 29 2 3_13乡小学 2" xfId="10295"/>
    <cellStyle name="_ET_STYLE_NoName_00_ 29 2 3_13乡小学_1" xfId="10069"/>
    <cellStyle name="_ET_STYLE_NoName_00_ 29 2 3_3支出明细表（股室填报）" xfId="6107"/>
    <cellStyle name="_ET_STYLE_NoName_00_ 29 2 3_3支出明细表（股室填报） 2" xfId="10231"/>
    <cellStyle name="_ET_STYLE_NoName_00_ 29 2 3_5基本公用明细" xfId="6626"/>
    <cellStyle name="_ET_STYLE_NoName_00_ 29 2 3_5基本公用明细 2" xfId="10677"/>
    <cellStyle name="_ET_STYLE_NoName_00_ 29 2 3_6专项明细县本级" xfId="6629"/>
    <cellStyle name="_ET_STYLE_NoName_00_ 29 2 3_6专项明细县本级 2" xfId="10679"/>
    <cellStyle name="_ET_STYLE_NoName_00_ 29 2 3_县本级专项对比表（各股室填报）" xfId="6093"/>
    <cellStyle name="_ET_STYLE_NoName_00_ 29 2 3_县本级专项对比表（各股室填报） 2" xfId="10222"/>
    <cellStyle name="_ET_STYLE_NoName_00_ 29 2 3_县本级专项对比表（各股室填报）_1" xfId="6631"/>
    <cellStyle name="_ET_STYLE_NoName_00_ 29 2 3_县本级专项对比表（各股室填报）_1 2" xfId="10681"/>
    <cellStyle name="_ET_STYLE_NoName_00_ 29 2 4" xfId="10233"/>
    <cellStyle name="_ET_STYLE_NoName_00_ 29 2_12乡中学" xfId="9770"/>
    <cellStyle name="_ET_STYLE_NoName_00_ 29 2_13乡小学" xfId="10067"/>
    <cellStyle name="_ET_STYLE_NoName_00_ 29 2_3支出明细表（股室填报）" xfId="6633"/>
    <cellStyle name="_ET_STYLE_NoName_00_ 29 2_3支出明细表（股室填报） 2" xfId="10683"/>
    <cellStyle name="_ET_STYLE_NoName_00_ 29 2_6专项明细县本级" xfId="6635"/>
    <cellStyle name="_ET_STYLE_NoName_00_ 29 2_6专项明细县本级 2" xfId="10685"/>
    <cellStyle name="_ET_STYLE_NoName_00_ 29 2_县本级专项对比表（各股室填报）" xfId="6637"/>
    <cellStyle name="_ET_STYLE_NoName_00_ 29 2_县本级专项对比表（各股室填报） 2" xfId="10687"/>
    <cellStyle name="_ET_STYLE_NoName_00_ 29 3" xfId="1331"/>
    <cellStyle name="_ET_STYLE_NoName_00_ 29 3 2" xfId="6640"/>
    <cellStyle name="_ET_STYLE_NoName_00_ 29 3 2 2" xfId="10691"/>
    <cellStyle name="_ET_STYLE_NoName_00_ 29 3 3" xfId="10689"/>
    <cellStyle name="_ET_STYLE_NoName_00_ 29 3_12乡中学" xfId="6611"/>
    <cellStyle name="_ET_STYLE_NoName_00_ 29 3_12乡中学 2" xfId="10662"/>
    <cellStyle name="_ET_STYLE_NoName_00_ 29 3_12乡中学_1" xfId="9773"/>
    <cellStyle name="_ET_STYLE_NoName_00_ 29 3_13乡小学" xfId="6642"/>
    <cellStyle name="_ET_STYLE_NoName_00_ 29 3_13乡小学 2" xfId="10693"/>
    <cellStyle name="_ET_STYLE_NoName_00_ 29 3_13乡小学_1" xfId="10070"/>
    <cellStyle name="_ET_STYLE_NoName_00_ 29 3_3支出明细表（股室填报）" xfId="6644"/>
    <cellStyle name="_ET_STYLE_NoName_00_ 29 3_3支出明细表（股室填报） 2" xfId="10695"/>
    <cellStyle name="_ET_STYLE_NoName_00_ 29 3_5基本公用明细" xfId="6646"/>
    <cellStyle name="_ET_STYLE_NoName_00_ 29 3_5基本公用明细 2" xfId="10697"/>
    <cellStyle name="_ET_STYLE_NoName_00_ 29 3_6专项明细县本级" xfId="6649"/>
    <cellStyle name="_ET_STYLE_NoName_00_ 29 3_6专项明细县本级 2" xfId="10699"/>
    <cellStyle name="_ET_STYLE_NoName_00_ 29 3_县本级专项对比表（各股室填报）" xfId="6651"/>
    <cellStyle name="_ET_STYLE_NoName_00_ 29 3_县本级专项对比表（各股室填报） 2" xfId="10701"/>
    <cellStyle name="_ET_STYLE_NoName_00_ 29 3_县本级专项对比表（各股室填报）_1" xfId="6653"/>
    <cellStyle name="_ET_STYLE_NoName_00_ 29 3_县本级专项对比表（各股室填报）_1 2" xfId="10703"/>
    <cellStyle name="_ET_STYLE_NoName_00_ 29 4" xfId="1332"/>
    <cellStyle name="_ET_STYLE_NoName_00_ 29 4 2" xfId="6656"/>
    <cellStyle name="_ET_STYLE_NoName_00_ 29 4 2 2" xfId="10705"/>
    <cellStyle name="_ET_STYLE_NoName_00_ 29 4 3" xfId="10181"/>
    <cellStyle name="_ET_STYLE_NoName_00_ 29 4_12乡中学" xfId="6658"/>
    <cellStyle name="_ET_STYLE_NoName_00_ 29 4_12乡中学 2" xfId="10707"/>
    <cellStyle name="_ET_STYLE_NoName_00_ 29 4_12乡中学_1" xfId="9774"/>
    <cellStyle name="_ET_STYLE_NoName_00_ 29 4_13乡小学" xfId="6660"/>
    <cellStyle name="_ET_STYLE_NoName_00_ 29 4_13乡小学 2" xfId="10709"/>
    <cellStyle name="_ET_STYLE_NoName_00_ 29 4_13乡小学_1" xfId="10071"/>
    <cellStyle name="_ET_STYLE_NoName_00_ 29 4_3支出明细表（股室填报）" xfId="6662"/>
    <cellStyle name="_ET_STYLE_NoName_00_ 29 4_3支出明细表（股室填报） 2" xfId="10711"/>
    <cellStyle name="_ET_STYLE_NoName_00_ 29 4_5基本公用明细" xfId="6664"/>
    <cellStyle name="_ET_STYLE_NoName_00_ 29 4_5基本公用明细 2" xfId="10713"/>
    <cellStyle name="_ET_STYLE_NoName_00_ 29 4_6专项明细县本级" xfId="6666"/>
    <cellStyle name="_ET_STYLE_NoName_00_ 29 4_6专项明细县本级 2" xfId="10715"/>
    <cellStyle name="_ET_STYLE_NoName_00_ 29 4_县本级专项对比表（各股室填报）" xfId="6668"/>
    <cellStyle name="_ET_STYLE_NoName_00_ 29 4_县本级专项对比表（各股室填报） 2" xfId="10717"/>
    <cellStyle name="_ET_STYLE_NoName_00_ 29 4_县本级专项对比表（各股室填报）_1" xfId="6240"/>
    <cellStyle name="_ET_STYLE_NoName_00_ 29 4_县本级专项对比表（各股室填报）_1 2" xfId="10324"/>
    <cellStyle name="_ET_STYLE_NoName_00_ 29 5" xfId="10649"/>
    <cellStyle name="_ET_STYLE_NoName_00_ 29_12乡中学" xfId="9769"/>
    <cellStyle name="_ET_STYLE_NoName_00_ 29_13乡小学" xfId="10066"/>
    <cellStyle name="_ET_STYLE_NoName_00_ 29_3支出明细表（股室填报）" xfId="6670"/>
    <cellStyle name="_ET_STYLE_NoName_00_ 29_3支出明细表（股室填报） 2" xfId="10719"/>
    <cellStyle name="_ET_STYLE_NoName_00_ 29_6专项明细县本级" xfId="6672"/>
    <cellStyle name="_ET_STYLE_NoName_00_ 29_6专项明细县本级 2" xfId="10721"/>
    <cellStyle name="_ET_STYLE_NoName_00_ 29_县本级专项对比表（各股室填报）" xfId="6136"/>
    <cellStyle name="_ET_STYLE_NoName_00_ 29_县本级专项对比表（各股室填报） 2" xfId="10251"/>
    <cellStyle name="_ET_STYLE_NoName_00_ 3" xfId="1333"/>
    <cellStyle name="_ET_STYLE_NoName_00_ 3_2015年预算汇总草表20150325预算股汇总" xfId="1334"/>
    <cellStyle name="_ET_STYLE_NoName_00_ 3_2015年预算汇总草表20150409" xfId="1335"/>
    <cellStyle name="_ET_STYLE_NoName_00_ 3_2015年预算汇总草表20150416" xfId="1336"/>
    <cellStyle name="_ET_STYLE_NoName_00_ 3_2016年预算表201512" xfId="1337"/>
    <cellStyle name="_ET_STYLE_NoName_00_ 30" xfId="1338"/>
    <cellStyle name="_ET_STYLE_NoName_00_ 30 2" xfId="1339"/>
    <cellStyle name="_ET_STYLE_NoName_00_ 30 2 2" xfId="1340"/>
    <cellStyle name="_ET_STYLE_NoName_00_ 30 2 2 2" xfId="6144"/>
    <cellStyle name="_ET_STYLE_NoName_00_ 30 2 2 2 2" xfId="10254"/>
    <cellStyle name="_ET_STYLE_NoName_00_ 30 2 2 3" xfId="10219"/>
    <cellStyle name="_ET_STYLE_NoName_00_ 30 2 2_12乡中学" xfId="6214"/>
    <cellStyle name="_ET_STYLE_NoName_00_ 30 2 2_12乡中学 2" xfId="10304"/>
    <cellStyle name="_ET_STYLE_NoName_00_ 30 2 2_12乡中学_1" xfId="9777"/>
    <cellStyle name="_ET_STYLE_NoName_00_ 30 2 2_13乡小学" xfId="6215"/>
    <cellStyle name="_ET_STYLE_NoName_00_ 30 2 2_13乡小学 2" xfId="10305"/>
    <cellStyle name="_ET_STYLE_NoName_00_ 30 2 2_13乡小学_1" xfId="10074"/>
    <cellStyle name="_ET_STYLE_NoName_00_ 30 2 2_3支出明细表（股室填报）" xfId="6216"/>
    <cellStyle name="_ET_STYLE_NoName_00_ 30 2 2_3支出明细表（股室填报） 2" xfId="10306"/>
    <cellStyle name="_ET_STYLE_NoName_00_ 30 2 2_5基本公用明细" xfId="6213"/>
    <cellStyle name="_ET_STYLE_NoName_00_ 30 2 2_5基本公用明细 2" xfId="10302"/>
    <cellStyle name="_ET_STYLE_NoName_00_ 30 2 2_6专项明细县本级" xfId="6217"/>
    <cellStyle name="_ET_STYLE_NoName_00_ 30 2 2_6专项明细县本级 2" xfId="10307"/>
    <cellStyle name="_ET_STYLE_NoName_00_ 30 2 2_县本级专项对比表（各股室填报）" xfId="6098"/>
    <cellStyle name="_ET_STYLE_NoName_00_ 30 2 2_县本级专项对比表（各股室填报） 2" xfId="10224"/>
    <cellStyle name="_ET_STYLE_NoName_00_ 30 2 2_县本级专项对比表（各股室填报）_1" xfId="6218"/>
    <cellStyle name="_ET_STYLE_NoName_00_ 30 2 2_县本级专项对比表（各股室填报）_1 2" xfId="10308"/>
    <cellStyle name="_ET_STYLE_NoName_00_ 30 2 3" xfId="1341"/>
    <cellStyle name="_ET_STYLE_NoName_00_ 30 2 3 2" xfId="6219"/>
    <cellStyle name="_ET_STYLE_NoName_00_ 30 2 3 2 2" xfId="10309"/>
    <cellStyle name="_ET_STYLE_NoName_00_ 30 2 3 3" xfId="10294"/>
    <cellStyle name="_ET_STYLE_NoName_00_ 30 2 3_12乡中学" xfId="6208"/>
    <cellStyle name="_ET_STYLE_NoName_00_ 30 2 3_12乡中学 2" xfId="10298"/>
    <cellStyle name="_ET_STYLE_NoName_00_ 30 2 3_12乡中学_1" xfId="9778"/>
    <cellStyle name="_ET_STYLE_NoName_00_ 30 2 3_13乡小学" xfId="6221"/>
    <cellStyle name="_ET_STYLE_NoName_00_ 30 2 3_13乡小学 2" xfId="10310"/>
    <cellStyle name="_ET_STYLE_NoName_00_ 30 2 3_13乡小学_1" xfId="10075"/>
    <cellStyle name="_ET_STYLE_NoName_00_ 30 2 3_3支出明细表（股室填报）" xfId="6222"/>
    <cellStyle name="_ET_STYLE_NoName_00_ 30 2 3_3支出明细表（股室填报） 2" xfId="10311"/>
    <cellStyle name="_ET_STYLE_NoName_00_ 30 2 3_5基本公用明细" xfId="6207"/>
    <cellStyle name="_ET_STYLE_NoName_00_ 30 2 3_5基本公用明细 2" xfId="10297"/>
    <cellStyle name="_ET_STYLE_NoName_00_ 30 2 3_6专项明细县本级" xfId="6224"/>
    <cellStyle name="_ET_STYLE_NoName_00_ 30 2 3_6专项明细县本级 2" xfId="10312"/>
    <cellStyle name="_ET_STYLE_NoName_00_ 30 2 3_县本级专项对比表（各股室填报）" xfId="6099"/>
    <cellStyle name="_ET_STYLE_NoName_00_ 30 2 3_县本级专项对比表（各股室填报） 2" xfId="10225"/>
    <cellStyle name="_ET_STYLE_NoName_00_ 30 2 3_县本级专项对比表（各股室填报）_1" xfId="6225"/>
    <cellStyle name="_ET_STYLE_NoName_00_ 30 2 3_县本级专项对比表（各股室填报）_1 2" xfId="10313"/>
    <cellStyle name="_ET_STYLE_NoName_00_ 30 2 4" xfId="10303"/>
    <cellStyle name="_ET_STYLE_NoName_00_ 30 2_12乡中学" xfId="9776"/>
    <cellStyle name="_ET_STYLE_NoName_00_ 30 2_13乡小学" xfId="10073"/>
    <cellStyle name="_ET_STYLE_NoName_00_ 30 2_3支出明细表（股室填报）" xfId="6229"/>
    <cellStyle name="_ET_STYLE_NoName_00_ 30 2_3支出明细表（股室填报） 2" xfId="10316"/>
    <cellStyle name="_ET_STYLE_NoName_00_ 30 2_6专项明细县本级" xfId="6231"/>
    <cellStyle name="_ET_STYLE_NoName_00_ 30 2_6专项明细县本级 2" xfId="10318"/>
    <cellStyle name="_ET_STYLE_NoName_00_ 30 2_县本级专项对比表（各股室填报）" xfId="6192"/>
    <cellStyle name="_ET_STYLE_NoName_00_ 30 2_县本级专项对比表（各股室填报） 2" xfId="10290"/>
    <cellStyle name="_ET_STYLE_NoName_00_ 30 3" xfId="1342"/>
    <cellStyle name="_ET_STYLE_NoName_00_ 30 3 2" xfId="6189"/>
    <cellStyle name="_ET_STYLE_NoName_00_ 30 3 2 2" xfId="10288"/>
    <cellStyle name="_ET_STYLE_NoName_00_ 30 3 3" xfId="10246"/>
    <cellStyle name="_ET_STYLE_NoName_00_ 30 3_12乡中学" xfId="6237"/>
    <cellStyle name="_ET_STYLE_NoName_00_ 30 3_12乡中学 2" xfId="10321"/>
    <cellStyle name="_ET_STYLE_NoName_00_ 30 3_12乡中学_1" xfId="9779"/>
    <cellStyle name="_ET_STYLE_NoName_00_ 30 3_13乡小学" xfId="6239"/>
    <cellStyle name="_ET_STYLE_NoName_00_ 30 3_13乡小学 2" xfId="10323"/>
    <cellStyle name="_ET_STYLE_NoName_00_ 30 3_13乡小学_1" xfId="10076"/>
    <cellStyle name="_ET_STYLE_NoName_00_ 30 3_3支出明细表（股室填报）" xfId="6243"/>
    <cellStyle name="_ET_STYLE_NoName_00_ 30 3_3支出明细表（股室填报） 2" xfId="10327"/>
    <cellStyle name="_ET_STYLE_NoName_00_ 30 3_5基本公用明细" xfId="6245"/>
    <cellStyle name="_ET_STYLE_NoName_00_ 30 3_5基本公用明细 2" xfId="10329"/>
    <cellStyle name="_ET_STYLE_NoName_00_ 30 3_6专项明细县本级" xfId="6249"/>
    <cellStyle name="_ET_STYLE_NoName_00_ 30 3_6专项明细县本级 2" xfId="10333"/>
    <cellStyle name="_ET_STYLE_NoName_00_ 30 3_县本级专项对比表（各股室填报）" xfId="6256"/>
    <cellStyle name="_ET_STYLE_NoName_00_ 30 3_县本级专项对比表（各股室填报） 2" xfId="10339"/>
    <cellStyle name="_ET_STYLE_NoName_00_ 30 3_县本级专项对比表（各股室填报）_1" xfId="6258"/>
    <cellStyle name="_ET_STYLE_NoName_00_ 30 3_县本级专项对比表（各股室填报）_1 2" xfId="10341"/>
    <cellStyle name="_ET_STYLE_NoName_00_ 30 4" xfId="1343"/>
    <cellStyle name="_ET_STYLE_NoName_00_ 30 4 2" xfId="6032"/>
    <cellStyle name="_ET_STYLE_NoName_00_ 30 4 2 2" xfId="10179"/>
    <cellStyle name="_ET_STYLE_NoName_00_ 30 4 3" xfId="10343"/>
    <cellStyle name="_ET_STYLE_NoName_00_ 30 4_12乡中学" xfId="6263"/>
    <cellStyle name="_ET_STYLE_NoName_00_ 30 4_12乡中学 2" xfId="10346"/>
    <cellStyle name="_ET_STYLE_NoName_00_ 30 4_12乡中学_1" xfId="9780"/>
    <cellStyle name="_ET_STYLE_NoName_00_ 30 4_13乡小学" xfId="6265"/>
    <cellStyle name="_ET_STYLE_NoName_00_ 30 4_13乡小学 2" xfId="10348"/>
    <cellStyle name="_ET_STYLE_NoName_00_ 30 4_13乡小学_1" xfId="10077"/>
    <cellStyle name="_ET_STYLE_NoName_00_ 30 4_3支出明细表（股室填报）" xfId="6267"/>
    <cellStyle name="_ET_STYLE_NoName_00_ 30 4_3支出明细表（股室填报） 2" xfId="10350"/>
    <cellStyle name="_ET_STYLE_NoName_00_ 30 4_5基本公用明细" xfId="6272"/>
    <cellStyle name="_ET_STYLE_NoName_00_ 30 4_5基本公用明细 2" xfId="10354"/>
    <cellStyle name="_ET_STYLE_NoName_00_ 30 4_6专项明细县本级" xfId="6275"/>
    <cellStyle name="_ET_STYLE_NoName_00_ 30 4_6专项明细县本级 2" xfId="10357"/>
    <cellStyle name="_ET_STYLE_NoName_00_ 30 4_县本级专项对比表（各股室填报）" xfId="6277"/>
    <cellStyle name="_ET_STYLE_NoName_00_ 30 4_县本级专项对比表（各股室填报） 2" xfId="10359"/>
    <cellStyle name="_ET_STYLE_NoName_00_ 30 4_县本级专项对比表（各股室填报）_1" xfId="6281"/>
    <cellStyle name="_ET_STYLE_NoName_00_ 30 4_县本级专项对比表（各股室填报）_1 2" xfId="10363"/>
    <cellStyle name="_ET_STYLE_NoName_00_ 30 5" xfId="10301"/>
    <cellStyle name="_ET_STYLE_NoName_00_ 30_12乡中学" xfId="9775"/>
    <cellStyle name="_ET_STYLE_NoName_00_ 30_13乡小学" xfId="10072"/>
    <cellStyle name="_ET_STYLE_NoName_00_ 30_3支出明细表（股室填报）" xfId="6283"/>
    <cellStyle name="_ET_STYLE_NoName_00_ 30_3支出明细表（股室填报） 2" xfId="10365"/>
    <cellStyle name="_ET_STYLE_NoName_00_ 30_6专项明细县本级" xfId="6286"/>
    <cellStyle name="_ET_STYLE_NoName_00_ 30_6专项明细县本级 2" xfId="10367"/>
    <cellStyle name="_ET_STYLE_NoName_00_ 30_县本级专项对比表（各股室填报）" xfId="6289"/>
    <cellStyle name="_ET_STYLE_NoName_00_ 30_县本级专项对比表（各股室填报） 2" xfId="10369"/>
    <cellStyle name="_ET_STYLE_NoName_00_ 31" xfId="1344"/>
    <cellStyle name="_ET_STYLE_NoName_00_ 31 2" xfId="1345"/>
    <cellStyle name="_ET_STYLE_NoName_00_ 31 2 2" xfId="1346"/>
    <cellStyle name="_ET_STYLE_NoName_00_ 31 2 2 2" xfId="6295"/>
    <cellStyle name="_ET_STYLE_NoName_00_ 31 2 2 2 2" xfId="10377"/>
    <cellStyle name="_ET_STYLE_NoName_00_ 31 2 2 3" xfId="10375"/>
    <cellStyle name="_ET_STYLE_NoName_00_ 31 2 2_12乡中学" xfId="6298"/>
    <cellStyle name="_ET_STYLE_NoName_00_ 31 2 2_12乡中学 2" xfId="10380"/>
    <cellStyle name="_ET_STYLE_NoName_00_ 31 2 2_12乡中学_1" xfId="9783"/>
    <cellStyle name="_ET_STYLE_NoName_00_ 31 2 2_13乡小学" xfId="6300"/>
    <cellStyle name="_ET_STYLE_NoName_00_ 31 2 2_13乡小学 2" xfId="10382"/>
    <cellStyle name="_ET_STYLE_NoName_00_ 31 2 2_13乡小学_1" xfId="10080"/>
    <cellStyle name="_ET_STYLE_NoName_00_ 31 2 2_3支出明细表（股室填报）" xfId="6304"/>
    <cellStyle name="_ET_STYLE_NoName_00_ 31 2 2_3支出明细表（股室填报） 2" xfId="10386"/>
    <cellStyle name="_ET_STYLE_NoName_00_ 31 2 2_5基本公用明细" xfId="6306"/>
    <cellStyle name="_ET_STYLE_NoName_00_ 31 2 2_5基本公用明细 2" xfId="10388"/>
    <cellStyle name="_ET_STYLE_NoName_00_ 31 2 2_6专项明细县本级" xfId="6308"/>
    <cellStyle name="_ET_STYLE_NoName_00_ 31 2 2_6专项明细县本级 2" xfId="10390"/>
    <cellStyle name="_ET_STYLE_NoName_00_ 31 2 2_县本级专项对比表（各股室填报）" xfId="6312"/>
    <cellStyle name="_ET_STYLE_NoName_00_ 31 2 2_县本级专项对比表（各股室填报） 2" xfId="10394"/>
    <cellStyle name="_ET_STYLE_NoName_00_ 31 2 2_县本级专项对比表（各股室填报）_1" xfId="6315"/>
    <cellStyle name="_ET_STYLE_NoName_00_ 31 2 2_县本级专项对比表（各股室填报）_1 2" xfId="10396"/>
    <cellStyle name="_ET_STYLE_NoName_00_ 31 2 3" xfId="1347"/>
    <cellStyle name="_ET_STYLE_NoName_00_ 31 2 3 2" xfId="6319"/>
    <cellStyle name="_ET_STYLE_NoName_00_ 31 2 3 2 2" xfId="10398"/>
    <cellStyle name="_ET_STYLE_NoName_00_ 31 2 3 3" xfId="10177"/>
    <cellStyle name="_ET_STYLE_NoName_00_ 31 2 3_12乡中学" xfId="6322"/>
    <cellStyle name="_ET_STYLE_NoName_00_ 31 2 3_12乡中学 2" xfId="10401"/>
    <cellStyle name="_ET_STYLE_NoName_00_ 31 2 3_12乡中学_1" xfId="9784"/>
    <cellStyle name="_ET_STYLE_NoName_00_ 31 2 3_13乡小学" xfId="6324"/>
    <cellStyle name="_ET_STYLE_NoName_00_ 31 2 3_13乡小学 2" xfId="10403"/>
    <cellStyle name="_ET_STYLE_NoName_00_ 31 2 3_13乡小学_1" xfId="10081"/>
    <cellStyle name="_ET_STYLE_NoName_00_ 31 2 3_3支出明细表（股室填报）" xfId="6330"/>
    <cellStyle name="_ET_STYLE_NoName_00_ 31 2 3_3支出明细表（股室填报） 2" xfId="10405"/>
    <cellStyle name="_ET_STYLE_NoName_00_ 31 2 3_5基本公用明细" xfId="6332"/>
    <cellStyle name="_ET_STYLE_NoName_00_ 31 2 3_5基本公用明细 2" xfId="10407"/>
    <cellStyle name="_ET_STYLE_NoName_00_ 31 2 3_6专项明细县本级" xfId="6334"/>
    <cellStyle name="_ET_STYLE_NoName_00_ 31 2 3_6专项明细县本级 2" xfId="10409"/>
    <cellStyle name="_ET_STYLE_NoName_00_ 31 2 3_县本级专项对比表（各股室填报）" xfId="6338"/>
    <cellStyle name="_ET_STYLE_NoName_00_ 31 2 3_县本级专项对比表（各股室填报） 2" xfId="10411"/>
    <cellStyle name="_ET_STYLE_NoName_00_ 31 2 3_县本级专项对比表（各股室填报）_1" xfId="6340"/>
    <cellStyle name="_ET_STYLE_NoName_00_ 31 2 3_县本级专项对比表（各股室填报）_1 2" xfId="10413"/>
    <cellStyle name="_ET_STYLE_NoName_00_ 31 2 4" xfId="10373"/>
    <cellStyle name="_ET_STYLE_NoName_00_ 31 2_12乡中学" xfId="9782"/>
    <cellStyle name="_ET_STYLE_NoName_00_ 31 2_13乡小学" xfId="10079"/>
    <cellStyle name="_ET_STYLE_NoName_00_ 31 2_3支出明细表（股室填报）" xfId="6347"/>
    <cellStyle name="_ET_STYLE_NoName_00_ 31 2_3支出明细表（股室填报） 2" xfId="10417"/>
    <cellStyle name="_ET_STYLE_NoName_00_ 31 2_6专项明细县本级" xfId="6349"/>
    <cellStyle name="_ET_STYLE_NoName_00_ 31 2_6专项明细县本级 2" xfId="10419"/>
    <cellStyle name="_ET_STYLE_NoName_00_ 31 2_县本级专项对比表（各股室填报）" xfId="6351"/>
    <cellStyle name="_ET_STYLE_NoName_00_ 31 2_县本级专项对比表（各股室填报） 2" xfId="10421"/>
    <cellStyle name="_ET_STYLE_NoName_00_ 31 3" xfId="1348"/>
    <cellStyle name="_ET_STYLE_NoName_00_ 31 3 2" xfId="6356"/>
    <cellStyle name="_ET_STYLE_NoName_00_ 31 3 2 2" xfId="10427"/>
    <cellStyle name="_ET_STYLE_NoName_00_ 31 3 3" xfId="10425"/>
    <cellStyle name="_ET_STYLE_NoName_00_ 31 3_12乡中学" xfId="6362"/>
    <cellStyle name="_ET_STYLE_NoName_00_ 31 3_12乡中学 2" xfId="10430"/>
    <cellStyle name="_ET_STYLE_NoName_00_ 31 3_12乡中学_1" xfId="9785"/>
    <cellStyle name="_ET_STYLE_NoName_00_ 31 3_13乡小学" xfId="6368"/>
    <cellStyle name="_ET_STYLE_NoName_00_ 31 3_13乡小学 2" xfId="10432"/>
    <cellStyle name="_ET_STYLE_NoName_00_ 31 3_13乡小学_1" xfId="10082"/>
    <cellStyle name="_ET_STYLE_NoName_00_ 31 3_3支出明细表（股室填报）" xfId="6370"/>
    <cellStyle name="_ET_STYLE_NoName_00_ 31 3_3支出明细表（股室填报） 2" xfId="10434"/>
    <cellStyle name="_ET_STYLE_NoName_00_ 31 3_5基本公用明细" xfId="6146"/>
    <cellStyle name="_ET_STYLE_NoName_00_ 31 3_5基本公用明细 2" xfId="10256"/>
    <cellStyle name="_ET_STYLE_NoName_00_ 31 3_6专项明细县本级" xfId="6372"/>
    <cellStyle name="_ET_STYLE_NoName_00_ 31 3_6专项明细县本级 2" xfId="10436"/>
    <cellStyle name="_ET_STYLE_NoName_00_ 31 3_县本级专项对比表（各股室填报）" xfId="6374"/>
    <cellStyle name="_ET_STYLE_NoName_00_ 31 3_县本级专项对比表（各股室填报） 2" xfId="10439"/>
    <cellStyle name="_ET_STYLE_NoName_00_ 31 3_县本级专项对比表（各股室填报）_1" xfId="6378"/>
    <cellStyle name="_ET_STYLE_NoName_00_ 31 3_县本级专项对比表（各股室填报）_1 2" xfId="10441"/>
    <cellStyle name="_ET_STYLE_NoName_00_ 31 4" xfId="1349"/>
    <cellStyle name="_ET_STYLE_NoName_00_ 31 4 2" xfId="6381"/>
    <cellStyle name="_ET_STYLE_NoName_00_ 31 4 2 2" xfId="10445"/>
    <cellStyle name="_ET_STYLE_NoName_00_ 31 4 3" xfId="10443"/>
    <cellStyle name="_ET_STYLE_NoName_00_ 31 4_12乡中学" xfId="6385"/>
    <cellStyle name="_ET_STYLE_NoName_00_ 31 4_12乡中学 2" xfId="10448"/>
    <cellStyle name="_ET_STYLE_NoName_00_ 31 4_12乡中学_1" xfId="9786"/>
    <cellStyle name="_ET_STYLE_NoName_00_ 31 4_13乡小学" xfId="6391"/>
    <cellStyle name="_ET_STYLE_NoName_00_ 31 4_13乡小学 2" xfId="10450"/>
    <cellStyle name="_ET_STYLE_NoName_00_ 31 4_13乡小学_1" xfId="10083"/>
    <cellStyle name="_ET_STYLE_NoName_00_ 31 4_3支出明细表（股室填报）" xfId="6166"/>
    <cellStyle name="_ET_STYLE_NoName_00_ 31 4_3支出明细表（股室填报） 2" xfId="10275"/>
    <cellStyle name="_ET_STYLE_NoName_00_ 31 4_5基本公用明细" xfId="6393"/>
    <cellStyle name="_ET_STYLE_NoName_00_ 31 4_5基本公用明细 2" xfId="10452"/>
    <cellStyle name="_ET_STYLE_NoName_00_ 31 4_6专项明细县本级" xfId="6395"/>
    <cellStyle name="_ET_STYLE_NoName_00_ 31 4_6专项明细县本级 2" xfId="10454"/>
    <cellStyle name="_ET_STYLE_NoName_00_ 31 4_县本级专项对比表（各股室填报）" xfId="6398"/>
    <cellStyle name="_ET_STYLE_NoName_00_ 31 4_县本级专项对比表（各股室填报） 2" xfId="10456"/>
    <cellStyle name="_ET_STYLE_NoName_00_ 31 4_县本级专项对比表（各股室填报）_1" xfId="6400"/>
    <cellStyle name="_ET_STYLE_NoName_00_ 31 4_县本级专项对比表（各股室填报）_1 2" xfId="10458"/>
    <cellStyle name="_ET_STYLE_NoName_00_ 31 5" xfId="10371"/>
    <cellStyle name="_ET_STYLE_NoName_00_ 31_12乡中学" xfId="9781"/>
    <cellStyle name="_ET_STYLE_NoName_00_ 31_13乡小学" xfId="10078"/>
    <cellStyle name="_ET_STYLE_NoName_00_ 31_3支出明细表（股室填报）" xfId="6405"/>
    <cellStyle name="_ET_STYLE_NoName_00_ 31_3支出明细表（股室填报） 2" xfId="10461"/>
    <cellStyle name="_ET_STYLE_NoName_00_ 31_6专项明细县本级" xfId="6407"/>
    <cellStyle name="_ET_STYLE_NoName_00_ 31_6专项明细县本级 2" xfId="10463"/>
    <cellStyle name="_ET_STYLE_NoName_00_ 31_县本级专项对比表（各股室填报）" xfId="6411"/>
    <cellStyle name="_ET_STYLE_NoName_00_ 31_县本级专项对比表（各股室填报） 2" xfId="10465"/>
    <cellStyle name="_ET_STYLE_NoName_00_ 32" xfId="1350"/>
    <cellStyle name="_ET_STYLE_NoName_00_ 32 2" xfId="1351"/>
    <cellStyle name="_ET_STYLE_NoName_00_ 32 2 2" xfId="1352"/>
    <cellStyle name="_ET_STYLE_NoName_00_ 32 2 2 2" xfId="6137"/>
    <cellStyle name="_ET_STYLE_NoName_00_ 32 2 2 2 2" xfId="10252"/>
    <cellStyle name="_ET_STYLE_NoName_00_ 32 2 2 3" xfId="10469"/>
    <cellStyle name="_ET_STYLE_NoName_00_ 32 2 2_12乡中学" xfId="6059"/>
    <cellStyle name="_ET_STYLE_NoName_00_ 32 2 2_12乡中学 2" xfId="10198"/>
    <cellStyle name="_ET_STYLE_NoName_00_ 32 2 2_12乡中学_1" xfId="9789"/>
    <cellStyle name="_ET_STYLE_NoName_00_ 32 2 2_13乡小学" xfId="6414"/>
    <cellStyle name="_ET_STYLE_NoName_00_ 32 2 2_13乡小学 2" xfId="10474"/>
    <cellStyle name="_ET_STYLE_NoName_00_ 32 2 2_13乡小学_1" xfId="10086"/>
    <cellStyle name="_ET_STYLE_NoName_00_ 32 2 2_3支出明细表（股室填报）" xfId="6417"/>
    <cellStyle name="_ET_STYLE_NoName_00_ 32 2 2_3支出明细表（股室填报） 2" xfId="10476"/>
    <cellStyle name="_ET_STYLE_NoName_00_ 32 2 2_5基本公用明细" xfId="6419"/>
    <cellStyle name="_ET_STYLE_NoName_00_ 32 2 2_5基本公用明细 2" xfId="10478"/>
    <cellStyle name="_ET_STYLE_NoName_00_ 32 2 2_6专项明细县本级" xfId="6424"/>
    <cellStyle name="_ET_STYLE_NoName_00_ 32 2 2_6专项明细县本级 2" xfId="10484"/>
    <cellStyle name="_ET_STYLE_NoName_00_ 32 2 2_县本级专项对比表（各股室填报）" xfId="6426"/>
    <cellStyle name="_ET_STYLE_NoName_00_ 32 2 2_县本级专项对比表（各股室填报） 2" xfId="10487"/>
    <cellStyle name="_ET_STYLE_NoName_00_ 32 2 2_县本级专项对比表（各股室填报）_1" xfId="6194"/>
    <cellStyle name="_ET_STYLE_NoName_00_ 32 2 2_县本级专项对比表（各股室填报）_1 2" xfId="10292"/>
    <cellStyle name="_ET_STYLE_NoName_00_ 32 2 3" xfId="1353"/>
    <cellStyle name="_ET_STYLE_NoName_00_ 32 2 3 2" xfId="6429"/>
    <cellStyle name="_ET_STYLE_NoName_00_ 32 2 3 2 2" xfId="10491"/>
    <cellStyle name="_ET_STYLE_NoName_00_ 32 2 3 3" xfId="10489"/>
    <cellStyle name="_ET_STYLE_NoName_00_ 32 2 3_12乡中学" xfId="6432"/>
    <cellStyle name="_ET_STYLE_NoName_00_ 32 2 3_12乡中学 2" xfId="10494"/>
    <cellStyle name="_ET_STYLE_NoName_00_ 32 2 3_12乡中学_1" xfId="9790"/>
    <cellStyle name="_ET_STYLE_NoName_00_ 32 2 3_13乡小学" xfId="6434"/>
    <cellStyle name="_ET_STYLE_NoName_00_ 32 2 3_13乡小学 2" xfId="10496"/>
    <cellStyle name="_ET_STYLE_NoName_00_ 32 2 3_13乡小学_1" xfId="10087"/>
    <cellStyle name="_ET_STYLE_NoName_00_ 32 2 3_3支出明细表（股室填报）" xfId="6437"/>
    <cellStyle name="_ET_STYLE_NoName_00_ 32 2 3_3支出明细表（股室填报） 2" xfId="10498"/>
    <cellStyle name="_ET_STYLE_NoName_00_ 32 2 3_5基本公用明细" xfId="6440"/>
    <cellStyle name="_ET_STYLE_NoName_00_ 32 2 3_5基本公用明细 2" xfId="10500"/>
    <cellStyle name="_ET_STYLE_NoName_00_ 32 2 3_6专项明细县本级" xfId="6442"/>
    <cellStyle name="_ET_STYLE_NoName_00_ 32 2 3_6专项明细县本级 2" xfId="10502"/>
    <cellStyle name="_ET_STYLE_NoName_00_ 32 2 3_县本级专项对比表（各股室填报）" xfId="6444"/>
    <cellStyle name="_ET_STYLE_NoName_00_ 32 2 3_县本级专项对比表（各股室填报） 2" xfId="10504"/>
    <cellStyle name="_ET_STYLE_NoName_00_ 32 2 3_县本级专项对比表（各股室填报）_1" xfId="6353"/>
    <cellStyle name="_ET_STYLE_NoName_00_ 32 2 3_县本级专项对比表（各股室填报）_1 2" xfId="10423"/>
    <cellStyle name="_ET_STYLE_NoName_00_ 32 2 4" xfId="10467"/>
    <cellStyle name="_ET_STYLE_NoName_00_ 32 2_12乡中学" xfId="9788"/>
    <cellStyle name="_ET_STYLE_NoName_00_ 32 2_13乡小学" xfId="10085"/>
    <cellStyle name="_ET_STYLE_NoName_00_ 32 2_3支出明细表（股室填报）" xfId="6447"/>
    <cellStyle name="_ET_STYLE_NoName_00_ 32 2_3支出明细表（股室填报） 2" xfId="10507"/>
    <cellStyle name="_ET_STYLE_NoName_00_ 32 2_6专项明细县本级" xfId="6450"/>
    <cellStyle name="_ET_STYLE_NoName_00_ 32 2_6专项明细县本级 2" xfId="10510"/>
    <cellStyle name="_ET_STYLE_NoName_00_ 32 2_县本级专项对比表（各股室填报）" xfId="6452"/>
    <cellStyle name="_ET_STYLE_NoName_00_ 32 2_县本级专项对比表（各股室填报） 2" xfId="10512"/>
    <cellStyle name="_ET_STYLE_NoName_00_ 32 3" xfId="1354"/>
    <cellStyle name="_ET_STYLE_NoName_00_ 32 3 2" xfId="6457"/>
    <cellStyle name="_ET_STYLE_NoName_00_ 32 3 2 2" xfId="10516"/>
    <cellStyle name="_ET_STYLE_NoName_00_ 32 3 3" xfId="10514"/>
    <cellStyle name="_ET_STYLE_NoName_00_ 32 3_12乡中学" xfId="6079"/>
    <cellStyle name="_ET_STYLE_NoName_00_ 32 3_12乡中学 2" xfId="10214"/>
    <cellStyle name="_ET_STYLE_NoName_00_ 32 3_12乡中学_1" xfId="9791"/>
    <cellStyle name="_ET_STYLE_NoName_00_ 32 3_13乡小学" xfId="6460"/>
    <cellStyle name="_ET_STYLE_NoName_00_ 32 3_13乡小学 2" xfId="10519"/>
    <cellStyle name="_ET_STYLE_NoName_00_ 32 3_13乡小学_1" xfId="10088"/>
    <cellStyle name="_ET_STYLE_NoName_00_ 32 3_3支出明细表（股室填报）" xfId="6462"/>
    <cellStyle name="_ET_STYLE_NoName_00_ 32 3_3支出明细表（股室填报） 2" xfId="10521"/>
    <cellStyle name="_ET_STYLE_NoName_00_ 32 3_5基本公用明细" xfId="6464"/>
    <cellStyle name="_ET_STYLE_NoName_00_ 32 3_5基本公用明细 2" xfId="10523"/>
    <cellStyle name="_ET_STYLE_NoName_00_ 32 3_6专项明细县本级" xfId="6466"/>
    <cellStyle name="_ET_STYLE_NoName_00_ 32 3_6专项明细县本级 2" xfId="10525"/>
    <cellStyle name="_ET_STYLE_NoName_00_ 32 3_县本级专项对比表（各股室填报）" xfId="6468"/>
    <cellStyle name="_ET_STYLE_NoName_00_ 32 3_县本级专项对比表（各股室填报） 2" xfId="10527"/>
    <cellStyle name="_ET_STYLE_NoName_00_ 32 3_县本级专项对比表（各股室填报）_1" xfId="6471"/>
    <cellStyle name="_ET_STYLE_NoName_00_ 32 3_县本级专项对比表（各股室填报）_1 2" xfId="10529"/>
    <cellStyle name="_ET_STYLE_NoName_00_ 32 4" xfId="1355"/>
    <cellStyle name="_ET_STYLE_NoName_00_ 32 4 2" xfId="6475"/>
    <cellStyle name="_ET_STYLE_NoName_00_ 32 4 2 2" xfId="10533"/>
    <cellStyle name="_ET_STYLE_NoName_00_ 32 4 3" xfId="10273"/>
    <cellStyle name="_ET_STYLE_NoName_00_ 32 4_12乡中学" xfId="6478"/>
    <cellStyle name="_ET_STYLE_NoName_00_ 32 4_12乡中学 2" xfId="10536"/>
    <cellStyle name="_ET_STYLE_NoName_00_ 32 4_12乡中学_1" xfId="9792"/>
    <cellStyle name="_ET_STYLE_NoName_00_ 32 4_13乡小学" xfId="6481"/>
    <cellStyle name="_ET_STYLE_NoName_00_ 32 4_13乡小学 2" xfId="10538"/>
    <cellStyle name="_ET_STYLE_NoName_00_ 32 4_13乡小学_1" xfId="10089"/>
    <cellStyle name="_ET_STYLE_NoName_00_ 32 4_3支出明细表（股室填报）" xfId="6483"/>
    <cellStyle name="_ET_STYLE_NoName_00_ 32 4_3支出明细表（股室填报） 2" xfId="10540"/>
    <cellStyle name="_ET_STYLE_NoName_00_ 32 4_5基本公用明细" xfId="6485"/>
    <cellStyle name="_ET_STYLE_NoName_00_ 32 4_5基本公用明细 2" xfId="10542"/>
    <cellStyle name="_ET_STYLE_NoName_00_ 32 4_6专项明细县本级" xfId="6487"/>
    <cellStyle name="_ET_STYLE_NoName_00_ 32 4_6专项明细县本级 2" xfId="10544"/>
    <cellStyle name="_ET_STYLE_NoName_00_ 32 4_县本级专项对比表（各股室填报）" xfId="6489"/>
    <cellStyle name="_ET_STYLE_NoName_00_ 32 4_县本级专项对比表（各股室填报） 2" xfId="10546"/>
    <cellStyle name="_ET_STYLE_NoName_00_ 32 4_县本级专项对比表（各股室填报）_1" xfId="6491"/>
    <cellStyle name="_ET_STYLE_NoName_00_ 32 4_县本级专项对比表（各股室填报）_1 2" xfId="10548"/>
    <cellStyle name="_ET_STYLE_NoName_00_ 32 5" xfId="10243"/>
    <cellStyle name="_ET_STYLE_NoName_00_ 32_12乡中学" xfId="9787"/>
    <cellStyle name="_ET_STYLE_NoName_00_ 32_13乡小学" xfId="10084"/>
    <cellStyle name="_ET_STYLE_NoName_00_ 32_3支出明细表（股室填报）" xfId="6494"/>
    <cellStyle name="_ET_STYLE_NoName_00_ 32_3支出明细表（股室填报） 2" xfId="10551"/>
    <cellStyle name="_ET_STYLE_NoName_00_ 32_6专项明细县本级" xfId="6496"/>
    <cellStyle name="_ET_STYLE_NoName_00_ 32_6专项明细县本级 2" xfId="10553"/>
    <cellStyle name="_ET_STYLE_NoName_00_ 32_县本级专项对比表（各股室填报）" xfId="6501"/>
    <cellStyle name="_ET_STYLE_NoName_00_ 32_县本级专项对比表（各股室填报） 2" xfId="10555"/>
    <cellStyle name="_ET_STYLE_NoName_00_ 33" xfId="1356"/>
    <cellStyle name="_ET_STYLE_NoName_00_ 33 2" xfId="1357"/>
    <cellStyle name="_ET_STYLE_NoName_00_ 33 2 2" xfId="1358"/>
    <cellStyle name="_ET_STYLE_NoName_00_ 33 2 2 2" xfId="6509"/>
    <cellStyle name="_ET_STYLE_NoName_00_ 33 2 2 2 2" xfId="10563"/>
    <cellStyle name="_ET_STYLE_NoName_00_ 33 2 2 3" xfId="10561"/>
    <cellStyle name="_ET_STYLE_NoName_00_ 33 2 2_12乡中学" xfId="6512"/>
    <cellStyle name="_ET_STYLE_NoName_00_ 33 2 2_12乡中学 2" xfId="10566"/>
    <cellStyle name="_ET_STYLE_NoName_00_ 33 2 2_12乡中学_1" xfId="9795"/>
    <cellStyle name="_ET_STYLE_NoName_00_ 33 2 2_13乡小学" xfId="6514"/>
    <cellStyle name="_ET_STYLE_NoName_00_ 33 2 2_13乡小学 2" xfId="10568"/>
    <cellStyle name="_ET_STYLE_NoName_00_ 33 2 2_13乡小学_1" xfId="10092"/>
    <cellStyle name="_ET_STYLE_NoName_00_ 33 2 2_3支出明细表（股室填报）" xfId="6516"/>
    <cellStyle name="_ET_STYLE_NoName_00_ 33 2 2_3支出明细表（股室填报） 2" xfId="10570"/>
    <cellStyle name="_ET_STYLE_NoName_00_ 33 2 2_5基本公用明细" xfId="6518"/>
    <cellStyle name="_ET_STYLE_NoName_00_ 33 2 2_5基本公用明细 2" xfId="10572"/>
    <cellStyle name="_ET_STYLE_NoName_00_ 33 2 2_6专项明细县本级" xfId="6520"/>
    <cellStyle name="_ET_STYLE_NoName_00_ 33 2 2_6专项明细县本级 2" xfId="10574"/>
    <cellStyle name="_ET_STYLE_NoName_00_ 33 2 2_县本级专项对比表（各股室填报）" xfId="6522"/>
    <cellStyle name="_ET_STYLE_NoName_00_ 33 2 2_县本级专项对比表（各股室填报） 2" xfId="10576"/>
    <cellStyle name="_ET_STYLE_NoName_00_ 33 2 2_县本级专项对比表（各股室填报）_1" xfId="6525"/>
    <cellStyle name="_ET_STYLE_NoName_00_ 33 2 2_县本级专项对比表（各股室填报）_1 2" xfId="10578"/>
    <cellStyle name="_ET_STYLE_NoName_00_ 33 2 3" xfId="1359"/>
    <cellStyle name="_ET_STYLE_NoName_00_ 33 2 3 2" xfId="6530"/>
    <cellStyle name="_ET_STYLE_NoName_00_ 33 2 3 2 2" xfId="10582"/>
    <cellStyle name="_ET_STYLE_NoName_00_ 33 2 3 3" xfId="10580"/>
    <cellStyle name="_ET_STYLE_NoName_00_ 33 2 3_12乡中学" xfId="6532"/>
    <cellStyle name="_ET_STYLE_NoName_00_ 33 2 3_12乡中学 2" xfId="10584"/>
    <cellStyle name="_ET_STYLE_NoName_00_ 33 2 3_12乡中学_1" xfId="9796"/>
    <cellStyle name="_ET_STYLE_NoName_00_ 33 2 3_13乡小学" xfId="6534"/>
    <cellStyle name="_ET_STYLE_NoName_00_ 33 2 3_13乡小学 2" xfId="10586"/>
    <cellStyle name="_ET_STYLE_NoName_00_ 33 2 3_13乡小学_1" xfId="10093"/>
    <cellStyle name="_ET_STYLE_NoName_00_ 33 2 3_3支出明细表（股室填报）" xfId="6536"/>
    <cellStyle name="_ET_STYLE_NoName_00_ 33 2 3_3支出明细表（股室填报） 2" xfId="10588"/>
    <cellStyle name="_ET_STYLE_NoName_00_ 33 2 3_5基本公用明细" xfId="6538"/>
    <cellStyle name="_ET_STYLE_NoName_00_ 33 2 3_5基本公用明细 2" xfId="10590"/>
    <cellStyle name="_ET_STYLE_NoName_00_ 33 2 3_6专项明细县本级" xfId="6540"/>
    <cellStyle name="_ET_STYLE_NoName_00_ 33 2 3_6专项明细县本级 2" xfId="10592"/>
    <cellStyle name="_ET_STYLE_NoName_00_ 33 2 3_县本级专项对比表（各股室填报）" xfId="6310"/>
    <cellStyle name="_ET_STYLE_NoName_00_ 33 2 3_县本级专项对比表（各股室填报） 2" xfId="10392"/>
    <cellStyle name="_ET_STYLE_NoName_00_ 33 2 3_县本级专项对比表（各股室填报）_1" xfId="6542"/>
    <cellStyle name="_ET_STYLE_NoName_00_ 33 2 3_县本级专项对比表（各股室填报）_1 2" xfId="10594"/>
    <cellStyle name="_ET_STYLE_NoName_00_ 33 2 4" xfId="10559"/>
    <cellStyle name="_ET_STYLE_NoName_00_ 33 2_12乡中学" xfId="9794"/>
    <cellStyle name="_ET_STYLE_NoName_00_ 33 2_13乡小学" xfId="10091"/>
    <cellStyle name="_ET_STYLE_NoName_00_ 33 2_3支出明细表（股室填报）" xfId="6547"/>
    <cellStyle name="_ET_STYLE_NoName_00_ 33 2_3支出明细表（股室填报） 2" xfId="10597"/>
    <cellStyle name="_ET_STYLE_NoName_00_ 33 2_6专项明细县本级" xfId="6549"/>
    <cellStyle name="_ET_STYLE_NoName_00_ 33 2_6专项明细县本级 2" xfId="10599"/>
    <cellStyle name="_ET_STYLE_NoName_00_ 33 2_县本级专项对比表（各股室填报）" xfId="6551"/>
    <cellStyle name="_ET_STYLE_NoName_00_ 33 2_县本级专项对比表（各股室填报） 2" xfId="10601"/>
    <cellStyle name="_ET_STYLE_NoName_00_ 33 3" xfId="1360"/>
    <cellStyle name="_ET_STYLE_NoName_00_ 33 3 2" xfId="6555"/>
    <cellStyle name="_ET_STYLE_NoName_00_ 33 3 2 2" xfId="10607"/>
    <cellStyle name="_ET_STYLE_NoName_00_ 33 3 3" xfId="10603"/>
    <cellStyle name="_ET_STYLE_NoName_00_ 33 3_12乡中学" xfId="6557"/>
    <cellStyle name="_ET_STYLE_NoName_00_ 33 3_12乡中学 2" xfId="10609"/>
    <cellStyle name="_ET_STYLE_NoName_00_ 33 3_12乡中学_1" xfId="9797"/>
    <cellStyle name="_ET_STYLE_NoName_00_ 33 3_13乡小学" xfId="6559"/>
    <cellStyle name="_ET_STYLE_NoName_00_ 33 3_13乡小学 2" xfId="10611"/>
    <cellStyle name="_ET_STYLE_NoName_00_ 33 3_13乡小学_1" xfId="10094"/>
    <cellStyle name="_ET_STYLE_NoName_00_ 33 3_3支出明细表（股室填报）" xfId="6562"/>
    <cellStyle name="_ET_STYLE_NoName_00_ 33 3_3支出明细表（股室填报） 2" xfId="10613"/>
    <cellStyle name="_ET_STYLE_NoName_00_ 33 3_5基本公用明细" xfId="6564"/>
    <cellStyle name="_ET_STYLE_NoName_00_ 33 3_5基本公用明细 2" xfId="10615"/>
    <cellStyle name="_ET_STYLE_NoName_00_ 33 3_6专项明细县本级" xfId="6568"/>
    <cellStyle name="_ET_STYLE_NoName_00_ 33 3_6专项明细县本级 2" xfId="10619"/>
    <cellStyle name="_ET_STYLE_NoName_00_ 33 3_县本级专项对比表（各股室填报）" xfId="6570"/>
    <cellStyle name="_ET_STYLE_NoName_00_ 33 3_县本级专项对比表（各股室填报） 2" xfId="10621"/>
    <cellStyle name="_ET_STYLE_NoName_00_ 33 3_县本级专项对比表（各股室填报）_1" xfId="6574"/>
    <cellStyle name="_ET_STYLE_NoName_00_ 33 3_县本级专项对比表（各股室填报）_1 2" xfId="10623"/>
    <cellStyle name="_ET_STYLE_NoName_00_ 33 4" xfId="1361"/>
    <cellStyle name="_ET_STYLE_NoName_00_ 33 4 2" xfId="6576"/>
    <cellStyle name="_ET_STYLE_NoName_00_ 33 4 2 2" xfId="10627"/>
    <cellStyle name="_ET_STYLE_NoName_00_ 33 4 3" xfId="10625"/>
    <cellStyle name="_ET_STYLE_NoName_00_ 33 4_12乡中学" xfId="6580"/>
    <cellStyle name="_ET_STYLE_NoName_00_ 33 4_12乡中学 2" xfId="10629"/>
    <cellStyle name="_ET_STYLE_NoName_00_ 33 4_12乡中学_1" xfId="9798"/>
    <cellStyle name="_ET_STYLE_NoName_00_ 33 4_13乡小学" xfId="6582"/>
    <cellStyle name="_ET_STYLE_NoName_00_ 33 4_13乡小学 2" xfId="10631"/>
    <cellStyle name="_ET_STYLE_NoName_00_ 33 4_13乡小学_1" xfId="10095"/>
    <cellStyle name="_ET_STYLE_NoName_00_ 33 4_3支出明细表（股室填报）" xfId="6585"/>
    <cellStyle name="_ET_STYLE_NoName_00_ 33 4_3支出明细表（股室填报） 2" xfId="10633"/>
    <cellStyle name="_ET_STYLE_NoName_00_ 33 4_5基本公用明细" xfId="6587"/>
    <cellStyle name="_ET_STYLE_NoName_00_ 33 4_5基本公用明细 2" xfId="10635"/>
    <cellStyle name="_ET_STYLE_NoName_00_ 33 4_6专项明细县本级" xfId="6589"/>
    <cellStyle name="_ET_STYLE_NoName_00_ 33 4_6专项明细县本级 2" xfId="10637"/>
    <cellStyle name="_ET_STYLE_NoName_00_ 33 4_县本级专项对比表（各股室填报）" xfId="6591"/>
    <cellStyle name="_ET_STYLE_NoName_00_ 33 4_县本级专项对比表（各股室填报） 2" xfId="10640"/>
    <cellStyle name="_ET_STYLE_NoName_00_ 33 4_县本级专项对比表（各股室填报）_1" xfId="6593"/>
    <cellStyle name="_ET_STYLE_NoName_00_ 33 4_县本级专项对比表（各股室填报）_1 2" xfId="10642"/>
    <cellStyle name="_ET_STYLE_NoName_00_ 33 5" xfId="10557"/>
    <cellStyle name="_ET_STYLE_NoName_00_ 33_12乡中学" xfId="9793"/>
    <cellStyle name="_ET_STYLE_NoName_00_ 33_13乡小学" xfId="10090"/>
    <cellStyle name="_ET_STYLE_NoName_00_ 33_3支出明细表（股室填报）" xfId="6595"/>
    <cellStyle name="_ET_STYLE_NoName_00_ 33_3支出明细表（股室填报） 2" xfId="10644"/>
    <cellStyle name="_ET_STYLE_NoName_00_ 33_6专项明细县本级" xfId="6597"/>
    <cellStyle name="_ET_STYLE_NoName_00_ 33_6专项明细县本级 2" xfId="10646"/>
    <cellStyle name="_ET_STYLE_NoName_00_ 33_县本级专项对比表（各股室填报）" xfId="6599"/>
    <cellStyle name="_ET_STYLE_NoName_00_ 33_县本级专项对比表（各股室填报） 2" xfId="10648"/>
    <cellStyle name="_ET_STYLE_NoName_00_ 34" xfId="1362"/>
    <cellStyle name="_ET_STYLE_NoName_00_ 34 2" xfId="1363"/>
    <cellStyle name="_ET_STYLE_NoName_00_ 34 2 2" xfId="1364"/>
    <cellStyle name="_ET_STYLE_NoName_00_ 34 2 2 2" xfId="6605"/>
    <cellStyle name="_ET_STYLE_NoName_00_ 34 2 2 2 2" xfId="10656"/>
    <cellStyle name="_ET_STYLE_NoName_00_ 34 2 2 3" xfId="10652"/>
    <cellStyle name="_ET_STYLE_NoName_00_ 34 2 2_12乡中学" xfId="6607"/>
    <cellStyle name="_ET_STYLE_NoName_00_ 34 2 2_12乡中学 2" xfId="10658"/>
    <cellStyle name="_ET_STYLE_NoName_00_ 34 2 2_12乡中学_1" xfId="9801"/>
    <cellStyle name="_ET_STYLE_NoName_00_ 34 2 2_13乡小学" xfId="6609"/>
    <cellStyle name="_ET_STYLE_NoName_00_ 34 2 2_13乡小学 2" xfId="10660"/>
    <cellStyle name="_ET_STYLE_NoName_00_ 34 2 2_13乡小学_1" xfId="10098"/>
    <cellStyle name="_ET_STYLE_NoName_00_ 34 2 2_3支出明细表（股室填报）" xfId="6612"/>
    <cellStyle name="_ET_STYLE_NoName_00_ 34 2 2_3支出明细表（股室填报） 2" xfId="10663"/>
    <cellStyle name="_ET_STYLE_NoName_00_ 34 2 2_5基本公用明细" xfId="6615"/>
    <cellStyle name="_ET_STYLE_NoName_00_ 34 2 2_5基本公用明细 2" xfId="10666"/>
    <cellStyle name="_ET_STYLE_NoName_00_ 34 2 2_6专项明细县本级" xfId="6618"/>
    <cellStyle name="_ET_STYLE_NoName_00_ 34 2 2_6专项明细县本级 2" xfId="10668"/>
    <cellStyle name="_ET_STYLE_NoName_00_ 34 2 2_县本级专项对比表（各股室填报）" xfId="6185"/>
    <cellStyle name="_ET_STYLE_NoName_00_ 34 2 2_县本级专项对比表（各股室填报） 2" xfId="10284"/>
    <cellStyle name="_ET_STYLE_NoName_00_ 34 2 2_县本级专项对比表（各股室填报）_1" xfId="6048"/>
    <cellStyle name="_ET_STYLE_NoName_00_ 34 2 2_县本级专项对比表（各股室填报）_1 2" xfId="10190"/>
    <cellStyle name="_ET_STYLE_NoName_00_ 34 2 3" xfId="1365"/>
    <cellStyle name="_ET_STYLE_NoName_00_ 34 2 3 2" xfId="6182"/>
    <cellStyle name="_ET_STYLE_NoName_00_ 34 2 3 2 2" xfId="10282"/>
    <cellStyle name="_ET_STYLE_NoName_00_ 34 2 3 3" xfId="10670"/>
    <cellStyle name="_ET_STYLE_NoName_00_ 34 2 3_12乡中学" xfId="6625"/>
    <cellStyle name="_ET_STYLE_NoName_00_ 34 2 3_12乡中学 2" xfId="10676"/>
    <cellStyle name="_ET_STYLE_NoName_00_ 34 2 3_12乡中学_1" xfId="9802"/>
    <cellStyle name="_ET_STYLE_NoName_00_ 34 2 3_13乡小学" xfId="6206"/>
    <cellStyle name="_ET_STYLE_NoName_00_ 34 2 3_13乡小学 2" xfId="10296"/>
    <cellStyle name="_ET_STYLE_NoName_00_ 34 2 3_13乡小学_1" xfId="10099"/>
    <cellStyle name="_ET_STYLE_NoName_00_ 34 2 3_3支出明细表（股室填报）" xfId="6106"/>
    <cellStyle name="_ET_STYLE_NoName_00_ 34 2 3_3支出明细表（股室填报） 2" xfId="10230"/>
    <cellStyle name="_ET_STYLE_NoName_00_ 34 2 3_5基本公用明细" xfId="6627"/>
    <cellStyle name="_ET_STYLE_NoName_00_ 34 2 3_5基本公用明细 2" xfId="10678"/>
    <cellStyle name="_ET_STYLE_NoName_00_ 34 2 3_6专项明细县本级" xfId="6630"/>
    <cellStyle name="_ET_STYLE_NoName_00_ 34 2 3_6专项明细县本级 2" xfId="10680"/>
    <cellStyle name="_ET_STYLE_NoName_00_ 34 2 3_县本级专项对比表（各股室填报）" xfId="6092"/>
    <cellStyle name="_ET_STYLE_NoName_00_ 34 2 3_县本级专项对比表（各股室填报） 2" xfId="10221"/>
    <cellStyle name="_ET_STYLE_NoName_00_ 34 2 3_县本级专项对比表（各股室填报）_1" xfId="6632"/>
    <cellStyle name="_ET_STYLE_NoName_00_ 34 2 3_县本级专项对比表（各股室填报）_1 2" xfId="10682"/>
    <cellStyle name="_ET_STYLE_NoName_00_ 34 2 4" xfId="10232"/>
    <cellStyle name="_ET_STYLE_NoName_00_ 34 2_12乡中学" xfId="9800"/>
    <cellStyle name="_ET_STYLE_NoName_00_ 34 2_13乡小学" xfId="10097"/>
    <cellStyle name="_ET_STYLE_NoName_00_ 34 2_3支出明细表（股室填报）" xfId="6634"/>
    <cellStyle name="_ET_STYLE_NoName_00_ 34 2_3支出明细表（股室填报） 2" xfId="10684"/>
    <cellStyle name="_ET_STYLE_NoName_00_ 34 2_6专项明细县本级" xfId="6636"/>
    <cellStyle name="_ET_STYLE_NoName_00_ 34 2_6专项明细县本级 2" xfId="10686"/>
    <cellStyle name="_ET_STYLE_NoName_00_ 34 2_县本级专项对比表（各股室填报）" xfId="6638"/>
    <cellStyle name="_ET_STYLE_NoName_00_ 34 2_县本级专项对比表（各股室填报） 2" xfId="10688"/>
    <cellStyle name="_ET_STYLE_NoName_00_ 34 3" xfId="1366"/>
    <cellStyle name="_ET_STYLE_NoName_00_ 34 3 2" xfId="6641"/>
    <cellStyle name="_ET_STYLE_NoName_00_ 34 3 2 2" xfId="10692"/>
    <cellStyle name="_ET_STYLE_NoName_00_ 34 3 3" xfId="10690"/>
    <cellStyle name="_ET_STYLE_NoName_00_ 34 3_12乡中学" xfId="6613"/>
    <cellStyle name="_ET_STYLE_NoName_00_ 34 3_12乡中学 2" xfId="10664"/>
    <cellStyle name="_ET_STYLE_NoName_00_ 34 3_12乡中学_1" xfId="9803"/>
    <cellStyle name="_ET_STYLE_NoName_00_ 34 3_13乡小学" xfId="6643"/>
    <cellStyle name="_ET_STYLE_NoName_00_ 34 3_13乡小学 2" xfId="10694"/>
    <cellStyle name="_ET_STYLE_NoName_00_ 34 3_13乡小学_1" xfId="10100"/>
    <cellStyle name="_ET_STYLE_NoName_00_ 34 3_3支出明细表（股室填报）" xfId="6645"/>
    <cellStyle name="_ET_STYLE_NoName_00_ 34 3_3支出明细表（股室填报） 2" xfId="10696"/>
    <cellStyle name="_ET_STYLE_NoName_00_ 34 3_5基本公用明细" xfId="6647"/>
    <cellStyle name="_ET_STYLE_NoName_00_ 34 3_5基本公用明细 2" xfId="10698"/>
    <cellStyle name="_ET_STYLE_NoName_00_ 34 3_6专项明细县本级" xfId="6650"/>
    <cellStyle name="_ET_STYLE_NoName_00_ 34 3_6专项明细县本级 2" xfId="10700"/>
    <cellStyle name="_ET_STYLE_NoName_00_ 34 3_县本级专项对比表（各股室填报）" xfId="6652"/>
    <cellStyle name="_ET_STYLE_NoName_00_ 34 3_县本级专项对比表（各股室填报） 2" xfId="10702"/>
    <cellStyle name="_ET_STYLE_NoName_00_ 34 3_县本级专项对比表（各股室填报）_1" xfId="6654"/>
    <cellStyle name="_ET_STYLE_NoName_00_ 34 3_县本级专项对比表（各股室填报）_1 2" xfId="10704"/>
    <cellStyle name="_ET_STYLE_NoName_00_ 34 4" xfId="1367"/>
    <cellStyle name="_ET_STYLE_NoName_00_ 34 4 2" xfId="6657"/>
    <cellStyle name="_ET_STYLE_NoName_00_ 34 4 2 2" xfId="10706"/>
    <cellStyle name="_ET_STYLE_NoName_00_ 34 4 3" xfId="10182"/>
    <cellStyle name="_ET_STYLE_NoName_00_ 34 4_12乡中学" xfId="6659"/>
    <cellStyle name="_ET_STYLE_NoName_00_ 34 4_12乡中学 2" xfId="10708"/>
    <cellStyle name="_ET_STYLE_NoName_00_ 34 4_12乡中学_1" xfId="9804"/>
    <cellStyle name="_ET_STYLE_NoName_00_ 34 4_13乡小学" xfId="6661"/>
    <cellStyle name="_ET_STYLE_NoName_00_ 34 4_13乡小学 2" xfId="10710"/>
    <cellStyle name="_ET_STYLE_NoName_00_ 34 4_13乡小学_1" xfId="10101"/>
    <cellStyle name="_ET_STYLE_NoName_00_ 34 4_3支出明细表（股室填报）" xfId="6663"/>
    <cellStyle name="_ET_STYLE_NoName_00_ 34 4_3支出明细表（股室填报） 2" xfId="10712"/>
    <cellStyle name="_ET_STYLE_NoName_00_ 34 4_5基本公用明细" xfId="6665"/>
    <cellStyle name="_ET_STYLE_NoName_00_ 34 4_5基本公用明细 2" xfId="10714"/>
    <cellStyle name="_ET_STYLE_NoName_00_ 34 4_6专项明细县本级" xfId="6667"/>
    <cellStyle name="_ET_STYLE_NoName_00_ 34 4_6专项明细县本级 2" xfId="10716"/>
    <cellStyle name="_ET_STYLE_NoName_00_ 34 4_县本级专项对比表（各股室填报）" xfId="6669"/>
    <cellStyle name="_ET_STYLE_NoName_00_ 34 4_县本级专项对比表（各股室填报） 2" xfId="10718"/>
    <cellStyle name="_ET_STYLE_NoName_00_ 34 4_县本级专项对比表（各股室填报）_1" xfId="6241"/>
    <cellStyle name="_ET_STYLE_NoName_00_ 34 4_县本级专项对比表（各股室填报）_1 2" xfId="10325"/>
    <cellStyle name="_ET_STYLE_NoName_00_ 34 5" xfId="10650"/>
    <cellStyle name="_ET_STYLE_NoName_00_ 34_12乡中学" xfId="9799"/>
    <cellStyle name="_ET_STYLE_NoName_00_ 34_13乡小学" xfId="10096"/>
    <cellStyle name="_ET_STYLE_NoName_00_ 34_3支出明细表（股室填报）" xfId="6671"/>
    <cellStyle name="_ET_STYLE_NoName_00_ 34_3支出明细表（股室填报） 2" xfId="10720"/>
    <cellStyle name="_ET_STYLE_NoName_00_ 34_6专项明细县本级" xfId="6673"/>
    <cellStyle name="_ET_STYLE_NoName_00_ 34_6专项明细县本级 2" xfId="10722"/>
    <cellStyle name="_ET_STYLE_NoName_00_ 34_县本级专项对比表（各股室填报）" xfId="6135"/>
    <cellStyle name="_ET_STYLE_NoName_00_ 34_县本级专项对比表（各股室填报） 2" xfId="10250"/>
    <cellStyle name="_ET_STYLE_NoName_00_ 35" xfId="1368"/>
    <cellStyle name="_ET_STYLE_NoName_00_ 35 2" xfId="1369"/>
    <cellStyle name="_ET_STYLE_NoName_00_ 35 2 2" xfId="1370"/>
    <cellStyle name="_ET_STYLE_NoName_00_ 35 2 2 2" xfId="6677"/>
    <cellStyle name="_ET_STYLE_NoName_00_ 35 2 2 2 2" xfId="10731"/>
    <cellStyle name="_ET_STYLE_NoName_00_ 35 2 2 3" xfId="10729"/>
    <cellStyle name="_ET_STYLE_NoName_00_ 35 2 2_12乡中学" xfId="6682"/>
    <cellStyle name="_ET_STYLE_NoName_00_ 35 2 2_12乡中学 2" xfId="10735"/>
    <cellStyle name="_ET_STYLE_NoName_00_ 35 2 2_12乡中学_1" xfId="9807"/>
    <cellStyle name="_ET_STYLE_NoName_00_ 35 2 2_13乡小学" xfId="6684"/>
    <cellStyle name="_ET_STYLE_NoName_00_ 35 2 2_13乡小学 2" xfId="10737"/>
    <cellStyle name="_ET_STYLE_NoName_00_ 35 2 2_13乡小学_1" xfId="10104"/>
    <cellStyle name="_ET_STYLE_NoName_00_ 35 2 2_3支出明细表（股室填报）" xfId="6688"/>
    <cellStyle name="_ET_STYLE_NoName_00_ 35 2 2_3支出明细表（股室填报） 2" xfId="10739"/>
    <cellStyle name="_ET_STYLE_NoName_00_ 35 2 2_5基本公用明细" xfId="6690"/>
    <cellStyle name="_ET_STYLE_NoName_00_ 35 2 2_5基本公用明细 2" xfId="10741"/>
    <cellStyle name="_ET_STYLE_NoName_00_ 35 2 2_6专项明细县本级" xfId="6692"/>
    <cellStyle name="_ET_STYLE_NoName_00_ 35 2 2_6专项明细县本级 2" xfId="10743"/>
    <cellStyle name="_ET_STYLE_NoName_00_ 35 2 2_县本级专项对比表（各股室填报）" xfId="6063"/>
    <cellStyle name="_ET_STYLE_NoName_00_ 35 2 2_县本级专项对比表（各股室填报） 2" xfId="10203"/>
    <cellStyle name="_ET_STYLE_NoName_00_ 35 2 2_县本级专项对比表（各股室填报）_1" xfId="6268"/>
    <cellStyle name="_ET_STYLE_NoName_00_ 35 2 2_县本级专项对比表（各股室填报）_1 2" xfId="10351"/>
    <cellStyle name="_ET_STYLE_NoName_00_ 35 2 3" xfId="1371"/>
    <cellStyle name="_ET_STYLE_NoName_00_ 35 2 3 2" xfId="6186"/>
    <cellStyle name="_ET_STYLE_NoName_00_ 35 2 3 2 2" xfId="10285"/>
    <cellStyle name="_ET_STYLE_NoName_00_ 35 2 3 3" xfId="10745"/>
    <cellStyle name="_ET_STYLE_NoName_00_ 35 2 3_12乡中学" xfId="6694"/>
    <cellStyle name="_ET_STYLE_NoName_00_ 35 2 3_12乡中学 2" xfId="10747"/>
    <cellStyle name="_ET_STYLE_NoName_00_ 35 2 3_12乡中学_1" xfId="9808"/>
    <cellStyle name="_ET_STYLE_NoName_00_ 35 2 3_13乡小学" xfId="6696"/>
    <cellStyle name="_ET_STYLE_NoName_00_ 35 2 3_13乡小学 2" xfId="10749"/>
    <cellStyle name="_ET_STYLE_NoName_00_ 35 2 3_13乡小学_1" xfId="10105"/>
    <cellStyle name="_ET_STYLE_NoName_00_ 35 2 3_3支出明细表（股室填报）" xfId="6698"/>
    <cellStyle name="_ET_STYLE_NoName_00_ 35 2 3_3支出明细表（股室填报） 2" xfId="10751"/>
    <cellStyle name="_ET_STYLE_NoName_00_ 35 2 3_5基本公用明细" xfId="6700"/>
    <cellStyle name="_ET_STYLE_NoName_00_ 35 2 3_5基本公用明细 2" xfId="10753"/>
    <cellStyle name="_ET_STYLE_NoName_00_ 35 2 3_6专项明细县本级" xfId="6702"/>
    <cellStyle name="_ET_STYLE_NoName_00_ 35 2 3_6专项明细县本级 2" xfId="10755"/>
    <cellStyle name="_ET_STYLE_NoName_00_ 35 2 3_县本级专项对比表（各股室填报）" xfId="6102"/>
    <cellStyle name="_ET_STYLE_NoName_00_ 35 2 3_县本级专项对比表（各股室填报） 2" xfId="10227"/>
    <cellStyle name="_ET_STYLE_NoName_00_ 35 2 3_县本级专项对比表（各股室填报）_1" xfId="6301"/>
    <cellStyle name="_ET_STYLE_NoName_00_ 35 2 3_县本级专项对比表（各股室填报）_1 2" xfId="10383"/>
    <cellStyle name="_ET_STYLE_NoName_00_ 35 2 4" xfId="10727"/>
    <cellStyle name="_ET_STYLE_NoName_00_ 35 2_12乡中学" xfId="9806"/>
    <cellStyle name="_ET_STYLE_NoName_00_ 35 2_13乡小学" xfId="10103"/>
    <cellStyle name="_ET_STYLE_NoName_00_ 35 2_3支出明细表（股室填报）" xfId="6704"/>
    <cellStyle name="_ET_STYLE_NoName_00_ 35 2_3支出明细表（股室填报） 2" xfId="10757"/>
    <cellStyle name="_ET_STYLE_NoName_00_ 35 2_6专项明细县本级" xfId="6706"/>
    <cellStyle name="_ET_STYLE_NoName_00_ 35 2_6专项明细县本级 2" xfId="10759"/>
    <cellStyle name="_ET_STYLE_NoName_00_ 35 2_县本级专项对比表（各股室填报）" xfId="6708"/>
    <cellStyle name="_ET_STYLE_NoName_00_ 35 2_县本级专项对比表（各股室填报） 2" xfId="10761"/>
    <cellStyle name="_ET_STYLE_NoName_00_ 35 3" xfId="1372"/>
    <cellStyle name="_ET_STYLE_NoName_00_ 35 3 2" xfId="6250"/>
    <cellStyle name="_ET_STYLE_NoName_00_ 35 3 2 2" xfId="10334"/>
    <cellStyle name="_ET_STYLE_NoName_00_ 35 3 3" xfId="10763"/>
    <cellStyle name="_ET_STYLE_NoName_00_ 35 3_12乡中学" xfId="6712"/>
    <cellStyle name="_ET_STYLE_NoName_00_ 35 3_12乡中学 2" xfId="10765"/>
    <cellStyle name="_ET_STYLE_NoName_00_ 35 3_12乡中学_1" xfId="9809"/>
    <cellStyle name="_ET_STYLE_NoName_00_ 35 3_13乡小学" xfId="6714"/>
    <cellStyle name="_ET_STYLE_NoName_00_ 35 3_13乡小学 2" xfId="10768"/>
    <cellStyle name="_ET_STYLE_NoName_00_ 35 3_13乡小学_1" xfId="10106"/>
    <cellStyle name="_ET_STYLE_NoName_00_ 35 3_3支出明细表（股室填报）" xfId="6717"/>
    <cellStyle name="_ET_STYLE_NoName_00_ 35 3_3支出明细表（股室填报） 2" xfId="10770"/>
    <cellStyle name="_ET_STYLE_NoName_00_ 35 3_5基本公用明细" xfId="6719"/>
    <cellStyle name="_ET_STYLE_NoName_00_ 35 3_5基本公用明细 2" xfId="10772"/>
    <cellStyle name="_ET_STYLE_NoName_00_ 35 3_6专项明细县本级" xfId="6721"/>
    <cellStyle name="_ET_STYLE_NoName_00_ 35 3_6专项明细县本级 2" xfId="10774"/>
    <cellStyle name="_ET_STYLE_NoName_00_ 35 3_县本级专项对比表（各股室填报）" xfId="6725"/>
    <cellStyle name="_ET_STYLE_NoName_00_ 35 3_县本级专项对比表（各股室填报） 2" xfId="10778"/>
    <cellStyle name="_ET_STYLE_NoName_00_ 35 3_县本级专项对比表（各股室填报）_1" xfId="6727"/>
    <cellStyle name="_ET_STYLE_NoName_00_ 35 3_县本级专项对比表（各股室填报）_1 2" xfId="10780"/>
    <cellStyle name="_ET_STYLE_NoName_00_ 35 4" xfId="1373"/>
    <cellStyle name="_ET_STYLE_NoName_00_ 35 4 2" xfId="6729"/>
    <cellStyle name="_ET_STYLE_NoName_00_ 35 4 2 2" xfId="10784"/>
    <cellStyle name="_ET_STYLE_NoName_00_ 35 4 3" xfId="10782"/>
    <cellStyle name="_ET_STYLE_NoName_00_ 35 4_12乡中学" xfId="6731"/>
    <cellStyle name="_ET_STYLE_NoName_00_ 35 4_12乡中学 2" xfId="10786"/>
    <cellStyle name="_ET_STYLE_NoName_00_ 35 4_12乡中学_1" xfId="9810"/>
    <cellStyle name="_ET_STYLE_NoName_00_ 35 4_13乡小学" xfId="6733"/>
    <cellStyle name="_ET_STYLE_NoName_00_ 35 4_13乡小学 2" xfId="10788"/>
    <cellStyle name="_ET_STYLE_NoName_00_ 35 4_13乡小学_1" xfId="10107"/>
    <cellStyle name="_ET_STYLE_NoName_00_ 35 4_3支出明细表（股室填报）" xfId="6735"/>
    <cellStyle name="_ET_STYLE_NoName_00_ 35 4_3支出明细表（股室填报） 2" xfId="10790"/>
    <cellStyle name="_ET_STYLE_NoName_00_ 35 4_5基本公用明细" xfId="6737"/>
    <cellStyle name="_ET_STYLE_NoName_00_ 35 4_5基本公用明细 2" xfId="10792"/>
    <cellStyle name="_ET_STYLE_NoName_00_ 35 4_6专项明细县本级" xfId="6740"/>
    <cellStyle name="_ET_STYLE_NoName_00_ 35 4_6专项明细县本级 2" xfId="10794"/>
    <cellStyle name="_ET_STYLE_NoName_00_ 35 4_县本级专项对比表（各股室填报）" xfId="6742"/>
    <cellStyle name="_ET_STYLE_NoName_00_ 35 4_县本级专项对比表（各股室填报） 2" xfId="10796"/>
    <cellStyle name="_ET_STYLE_NoName_00_ 35 4_县本级专项对比表（各股室填报）_1" xfId="6620"/>
    <cellStyle name="_ET_STYLE_NoName_00_ 35 4_县本级专项对比表（各股室填报）_1 2" xfId="10671"/>
    <cellStyle name="_ET_STYLE_NoName_00_ 35 5" xfId="10725"/>
    <cellStyle name="_ET_STYLE_NoName_00_ 35_12乡中学" xfId="9805"/>
    <cellStyle name="_ET_STYLE_NoName_00_ 35_13乡小学" xfId="10102"/>
    <cellStyle name="_ET_STYLE_NoName_00_ 35_3支出明细表（股室填报）" xfId="6745"/>
    <cellStyle name="_ET_STYLE_NoName_00_ 35_3支出明细表（股室填报） 2" xfId="10798"/>
    <cellStyle name="_ET_STYLE_NoName_00_ 35_6专项明细县本级" xfId="6749"/>
    <cellStyle name="_ET_STYLE_NoName_00_ 35_6专项明细县本级 2" xfId="10800"/>
    <cellStyle name="_ET_STYLE_NoName_00_ 35_县本级专项对比表（各股室填报）" xfId="6751"/>
    <cellStyle name="_ET_STYLE_NoName_00_ 35_县本级专项对比表（各股室填报） 2" xfId="10802"/>
    <cellStyle name="_ET_STYLE_NoName_00_ 36" xfId="1374"/>
    <cellStyle name="_ET_STYLE_NoName_00_ 36 2" xfId="1375"/>
    <cellStyle name="_ET_STYLE_NoName_00_ 36 2 2" xfId="1376"/>
    <cellStyle name="_ET_STYLE_NoName_00_ 36 2 2 2" xfId="6757"/>
    <cellStyle name="_ET_STYLE_NoName_00_ 36 2 2 2 2" xfId="10813"/>
    <cellStyle name="_ET_STYLE_NoName_00_ 36 2 2 3" xfId="10809"/>
    <cellStyle name="_ET_STYLE_NoName_00_ 36 2 2_12乡中学" xfId="6763"/>
    <cellStyle name="_ET_STYLE_NoName_00_ 36 2 2_12乡中学 2" xfId="10816"/>
    <cellStyle name="_ET_STYLE_NoName_00_ 36 2 2_12乡中学_1" xfId="9813"/>
    <cellStyle name="_ET_STYLE_NoName_00_ 36 2 2_13乡小学" xfId="6767"/>
    <cellStyle name="_ET_STYLE_NoName_00_ 36 2 2_13乡小学 2" xfId="10818"/>
    <cellStyle name="_ET_STYLE_NoName_00_ 36 2 2_13乡小学_1" xfId="10110"/>
    <cellStyle name="_ET_STYLE_NoName_00_ 36 2 2_3支出明细表（股室填报）" xfId="6770"/>
    <cellStyle name="_ET_STYLE_NoName_00_ 36 2 2_3支出明细表（股室填报） 2" xfId="10820"/>
    <cellStyle name="_ET_STYLE_NoName_00_ 36 2 2_5基本公用明细" xfId="6772"/>
    <cellStyle name="_ET_STYLE_NoName_00_ 36 2 2_5基本公用明细 2" xfId="10822"/>
    <cellStyle name="_ET_STYLE_NoName_00_ 36 2 2_6专项明细县本级" xfId="6774"/>
    <cellStyle name="_ET_STYLE_NoName_00_ 36 2 2_6专项明细县本级 2" xfId="10824"/>
    <cellStyle name="_ET_STYLE_NoName_00_ 36 2 2_县本级专项对比表（各股室填报）" xfId="6776"/>
    <cellStyle name="_ET_STYLE_NoName_00_ 36 2 2_县本级专项对比表（各股室填报） 2" xfId="10826"/>
    <cellStyle name="_ET_STYLE_NoName_00_ 36 2 2_县本级专项对比表（各股室填报）_1" xfId="6778"/>
    <cellStyle name="_ET_STYLE_NoName_00_ 36 2 2_县本级专项对比表（各股室填报）_1 2" xfId="10828"/>
    <cellStyle name="_ET_STYLE_NoName_00_ 36 2 3" xfId="1377"/>
    <cellStyle name="_ET_STYLE_NoName_00_ 36 2 3 2" xfId="6780"/>
    <cellStyle name="_ET_STYLE_NoName_00_ 36 2 3 2 2" xfId="10832"/>
    <cellStyle name="_ET_STYLE_NoName_00_ 36 2 3 3" xfId="10830"/>
    <cellStyle name="_ET_STYLE_NoName_00_ 36 2 3_12乡中学" xfId="6782"/>
    <cellStyle name="_ET_STYLE_NoName_00_ 36 2 3_12乡中学 2" xfId="10834"/>
    <cellStyle name="_ET_STYLE_NoName_00_ 36 2 3_12乡中学_1" xfId="9814"/>
    <cellStyle name="_ET_STYLE_NoName_00_ 36 2 3_13乡小学" xfId="6786"/>
    <cellStyle name="_ET_STYLE_NoName_00_ 36 2 3_13乡小学 2" xfId="10836"/>
    <cellStyle name="_ET_STYLE_NoName_00_ 36 2 3_13乡小学_1" xfId="10111"/>
    <cellStyle name="_ET_STYLE_NoName_00_ 36 2 3_3支出明细表（股室填报）" xfId="6788"/>
    <cellStyle name="_ET_STYLE_NoName_00_ 36 2 3_3支出明细表（股室填报） 2" xfId="10838"/>
    <cellStyle name="_ET_STYLE_NoName_00_ 36 2 3_5基本公用明细" xfId="6790"/>
    <cellStyle name="_ET_STYLE_NoName_00_ 36 2 3_5基本公用明细 2" xfId="10840"/>
    <cellStyle name="_ET_STYLE_NoName_00_ 36 2 3_6专项明细县本级" xfId="6755"/>
    <cellStyle name="_ET_STYLE_NoName_00_ 36 2 3_6专项明细县本级 2" xfId="10811"/>
    <cellStyle name="_ET_STYLE_NoName_00_ 36 2 3_县本级专项对比表（各股室填报）" xfId="6133"/>
    <cellStyle name="_ET_STYLE_NoName_00_ 36 2 3_县本级专项对比表（各股室填报） 2" xfId="10249"/>
    <cellStyle name="_ET_STYLE_NoName_00_ 36 2 3_县本级专项对比表（各股室填报）_1" xfId="6678"/>
    <cellStyle name="_ET_STYLE_NoName_00_ 36 2 3_县本级专项对比表（各股室填报）_1 2" xfId="10732"/>
    <cellStyle name="_ET_STYLE_NoName_00_ 36 2 4" xfId="10807"/>
    <cellStyle name="_ET_STYLE_NoName_00_ 36 2_12乡中学" xfId="9812"/>
    <cellStyle name="_ET_STYLE_NoName_00_ 36 2_13乡小学" xfId="10109"/>
    <cellStyle name="_ET_STYLE_NoName_00_ 36 2_3支出明细表（股室填报）" xfId="6793"/>
    <cellStyle name="_ET_STYLE_NoName_00_ 36 2_3支出明细表（股室填报） 2" xfId="10842"/>
    <cellStyle name="_ET_STYLE_NoName_00_ 36 2_6专项明细县本级" xfId="6796"/>
    <cellStyle name="_ET_STYLE_NoName_00_ 36 2_6专项明细县本级 2" xfId="10844"/>
    <cellStyle name="_ET_STYLE_NoName_00_ 36 2_县本级专项对比表（各股室填报）" xfId="6799"/>
    <cellStyle name="_ET_STYLE_NoName_00_ 36 2_县本级专项对比表（各股室填报） 2" xfId="10846"/>
    <cellStyle name="_ET_STYLE_NoName_00_ 36 3" xfId="1378"/>
    <cellStyle name="_ET_STYLE_NoName_00_ 36 3 2" xfId="6801"/>
    <cellStyle name="_ET_STYLE_NoName_00_ 36 3 2 2" xfId="10850"/>
    <cellStyle name="_ET_STYLE_NoName_00_ 36 3 3" xfId="10848"/>
    <cellStyle name="_ET_STYLE_NoName_00_ 36 3_12乡中学" xfId="6803"/>
    <cellStyle name="_ET_STYLE_NoName_00_ 36 3_12乡中学 2" xfId="10852"/>
    <cellStyle name="_ET_STYLE_NoName_00_ 36 3_12乡中学_1" xfId="9815"/>
    <cellStyle name="_ET_STYLE_NoName_00_ 36 3_13乡小学" xfId="6805"/>
    <cellStyle name="_ET_STYLE_NoName_00_ 36 3_13乡小学 2" xfId="10854"/>
    <cellStyle name="_ET_STYLE_NoName_00_ 36 3_13乡小学_1" xfId="10112"/>
    <cellStyle name="_ET_STYLE_NoName_00_ 36 3_3支出明细表（股室填报）" xfId="6807"/>
    <cellStyle name="_ET_STYLE_NoName_00_ 36 3_3支出明细表（股室填报） 2" xfId="10856"/>
    <cellStyle name="_ET_STYLE_NoName_00_ 36 3_5基本公用明细" xfId="6811"/>
    <cellStyle name="_ET_STYLE_NoName_00_ 36 3_5基本公用明细 2" xfId="10858"/>
    <cellStyle name="_ET_STYLE_NoName_00_ 36 3_6专项明细县本级" xfId="6813"/>
    <cellStyle name="_ET_STYLE_NoName_00_ 36 3_6专项明细县本级 2" xfId="10860"/>
    <cellStyle name="_ET_STYLE_NoName_00_ 36 3_县本级专项对比表（各股室填报）" xfId="6815"/>
    <cellStyle name="_ET_STYLE_NoName_00_ 36 3_县本级专项对比表（各股室填报） 2" xfId="10862"/>
    <cellStyle name="_ET_STYLE_NoName_00_ 36 3_县本级专项对比表（各股室填报）_1" xfId="6817"/>
    <cellStyle name="_ET_STYLE_NoName_00_ 36 3_县本级专项对比表（各股室填报）_1 2" xfId="10864"/>
    <cellStyle name="_ET_STYLE_NoName_00_ 36 4" xfId="1379"/>
    <cellStyle name="_ET_STYLE_NoName_00_ 36 4 2" xfId="6819"/>
    <cellStyle name="_ET_STYLE_NoName_00_ 36 4 2 2" xfId="10868"/>
    <cellStyle name="_ET_STYLE_NoName_00_ 36 4 3" xfId="10866"/>
    <cellStyle name="_ET_STYLE_NoName_00_ 36 4_12乡中学" xfId="6821"/>
    <cellStyle name="_ET_STYLE_NoName_00_ 36 4_12乡中学 2" xfId="10870"/>
    <cellStyle name="_ET_STYLE_NoName_00_ 36 4_12乡中学_1" xfId="9816"/>
    <cellStyle name="_ET_STYLE_NoName_00_ 36 4_13乡小学" xfId="6823"/>
    <cellStyle name="_ET_STYLE_NoName_00_ 36 4_13乡小学 2" xfId="10872"/>
    <cellStyle name="_ET_STYLE_NoName_00_ 36 4_13乡小学_1" xfId="10113"/>
    <cellStyle name="_ET_STYLE_NoName_00_ 36 4_3支出明细表（股室填报）" xfId="6825"/>
    <cellStyle name="_ET_STYLE_NoName_00_ 36 4_3支出明细表（股室填报） 2" xfId="10874"/>
    <cellStyle name="_ET_STYLE_NoName_00_ 36 4_5基本公用明细" xfId="6278"/>
    <cellStyle name="_ET_STYLE_NoName_00_ 36 4_5基本公用明细 2" xfId="10360"/>
    <cellStyle name="_ET_STYLE_NoName_00_ 36 4_6专项明细县本级" xfId="6828"/>
    <cellStyle name="_ET_STYLE_NoName_00_ 36 4_6专项明细县本级 2" xfId="10876"/>
    <cellStyle name="_ET_STYLE_NoName_00_ 36 4_县本级专项对比表（各股室填报）" xfId="6830"/>
    <cellStyle name="_ET_STYLE_NoName_00_ 36 4_县本级专项对比表（各股室填报） 2" xfId="10878"/>
    <cellStyle name="_ET_STYLE_NoName_00_ 36 4_县本级专项对比表（各股室填报）_1" xfId="6832"/>
    <cellStyle name="_ET_STYLE_NoName_00_ 36 4_县本级专项对比表（各股室填报）_1 2" xfId="10880"/>
    <cellStyle name="_ET_STYLE_NoName_00_ 36 5" xfId="10805"/>
    <cellStyle name="_ET_STYLE_NoName_00_ 36_12乡中学" xfId="9811"/>
    <cellStyle name="_ET_STYLE_NoName_00_ 36_13乡小学" xfId="10108"/>
    <cellStyle name="_ET_STYLE_NoName_00_ 36_3支出明细表（股室填报）" xfId="6834"/>
    <cellStyle name="_ET_STYLE_NoName_00_ 36_3支出明细表（股室填报） 2" xfId="10884"/>
    <cellStyle name="_ET_STYLE_NoName_00_ 36_6专项明细县本级" xfId="6838"/>
    <cellStyle name="_ET_STYLE_NoName_00_ 36_6专项明细县本级 2" xfId="10886"/>
    <cellStyle name="_ET_STYLE_NoName_00_ 36_县本级专项对比表（各股室填报）" xfId="6841"/>
    <cellStyle name="_ET_STYLE_NoName_00_ 36_县本级专项对比表（各股室填报） 2" xfId="10888"/>
    <cellStyle name="_ET_STYLE_NoName_00_ 37" xfId="1380"/>
    <cellStyle name="_ET_STYLE_NoName_00_ 37 2" xfId="1381"/>
    <cellStyle name="_ET_STYLE_NoName_00_ 37 2 2" xfId="1382"/>
    <cellStyle name="_ET_STYLE_NoName_00_ 37 2 2 2" xfId="6846"/>
    <cellStyle name="_ET_STYLE_NoName_00_ 37 2 2 2 2" xfId="10894"/>
    <cellStyle name="_ET_STYLE_NoName_00_ 37 2 2 3" xfId="10892"/>
    <cellStyle name="_ET_STYLE_NoName_00_ 37 2 2_12乡中学" xfId="6850"/>
    <cellStyle name="_ET_STYLE_NoName_00_ 37 2 2_12乡中学 2" xfId="10896"/>
    <cellStyle name="_ET_STYLE_NoName_00_ 37 2 2_12乡中学_1" xfId="9819"/>
    <cellStyle name="_ET_STYLE_NoName_00_ 37 2 2_13乡小学" xfId="6852"/>
    <cellStyle name="_ET_STYLE_NoName_00_ 37 2 2_13乡小学 2" xfId="10898"/>
    <cellStyle name="_ET_STYLE_NoName_00_ 37 2 2_13乡小学_1" xfId="10116"/>
    <cellStyle name="_ET_STYLE_NoName_00_ 37 2 2_3支出明细表（股室填报）" xfId="6854"/>
    <cellStyle name="_ET_STYLE_NoName_00_ 37 2 2_3支出明细表（股室填报） 2" xfId="10900"/>
    <cellStyle name="_ET_STYLE_NoName_00_ 37 2 2_5基本公用明细" xfId="6858"/>
    <cellStyle name="_ET_STYLE_NoName_00_ 37 2 2_5基本公用明细 2" xfId="10902"/>
    <cellStyle name="_ET_STYLE_NoName_00_ 37 2 2_6专项明细县本级" xfId="6860"/>
    <cellStyle name="_ET_STYLE_NoName_00_ 37 2 2_6专项明细县本级 2" xfId="10904"/>
    <cellStyle name="_ET_STYLE_NoName_00_ 37 2 2_县本级专项对比表（各股室填报）" xfId="6862"/>
    <cellStyle name="_ET_STYLE_NoName_00_ 37 2 2_县本级专项对比表（各股室填报） 2" xfId="10906"/>
    <cellStyle name="_ET_STYLE_NoName_00_ 37 2 2_县本级专项对比表（各股室填报）_1" xfId="6723"/>
    <cellStyle name="_ET_STYLE_NoName_00_ 37 2 2_县本级专项对比表（各股室填报）_1 2" xfId="10776"/>
    <cellStyle name="_ET_STYLE_NoName_00_ 37 2 3" xfId="1383"/>
    <cellStyle name="_ET_STYLE_NoName_00_ 37 2 3 2" xfId="6864"/>
    <cellStyle name="_ET_STYLE_NoName_00_ 37 2 3 2 2" xfId="10910"/>
    <cellStyle name="_ET_STYLE_NoName_00_ 37 2 3 3" xfId="10908"/>
    <cellStyle name="_ET_STYLE_NoName_00_ 37 2 3_12乡中学" xfId="6866"/>
    <cellStyle name="_ET_STYLE_NoName_00_ 37 2 3_12乡中学 2" xfId="10912"/>
    <cellStyle name="_ET_STYLE_NoName_00_ 37 2 3_12乡中学_1" xfId="9820"/>
    <cellStyle name="_ET_STYLE_NoName_00_ 37 2 3_13乡小学" xfId="6622"/>
    <cellStyle name="_ET_STYLE_NoName_00_ 37 2 3_13乡小学 2" xfId="10673"/>
    <cellStyle name="_ET_STYLE_NoName_00_ 37 2 3_13乡小学_1" xfId="10117"/>
    <cellStyle name="_ET_STYLE_NoName_00_ 37 2 3_3支出明细表（股室填报）" xfId="6868"/>
    <cellStyle name="_ET_STYLE_NoName_00_ 37 2 3_3支出明细表（股室填报） 2" xfId="10914"/>
    <cellStyle name="_ET_STYLE_NoName_00_ 37 2 3_5基本公用明细" xfId="6872"/>
    <cellStyle name="_ET_STYLE_NoName_00_ 37 2 3_5基本公用明细 2" xfId="10916"/>
    <cellStyle name="_ET_STYLE_NoName_00_ 37 2 3_6专项明细县本级" xfId="6874"/>
    <cellStyle name="_ET_STYLE_NoName_00_ 37 2 3_6专项明细县本级 2" xfId="10920"/>
    <cellStyle name="_ET_STYLE_NoName_00_ 37 2 3_县本级专项对比表（各股室填报）" xfId="6038"/>
    <cellStyle name="_ET_STYLE_NoName_00_ 37 2 3_县本级专项对比表（各股室填报） 2" xfId="10186"/>
    <cellStyle name="_ET_STYLE_NoName_00_ 37 2 3_县本级专项对比表（各股室填报）_1" xfId="6878"/>
    <cellStyle name="_ET_STYLE_NoName_00_ 37 2 3_县本级专项对比表（各股室填报）_1 2" xfId="10922"/>
    <cellStyle name="_ET_STYLE_NoName_00_ 37 2 4" xfId="10890"/>
    <cellStyle name="_ET_STYLE_NoName_00_ 37 2_12乡中学" xfId="9818"/>
    <cellStyle name="_ET_STYLE_NoName_00_ 37 2_13乡小学" xfId="10115"/>
    <cellStyle name="_ET_STYLE_NoName_00_ 37 2_3支出明细表（股室填报）" xfId="6880"/>
    <cellStyle name="_ET_STYLE_NoName_00_ 37 2_3支出明细表（股室填报） 2" xfId="10924"/>
    <cellStyle name="_ET_STYLE_NoName_00_ 37 2_6专项明细县本级" xfId="6885"/>
    <cellStyle name="_ET_STYLE_NoName_00_ 37 2_6专项明细县本级 2" xfId="10928"/>
    <cellStyle name="_ET_STYLE_NoName_00_ 37 2_县本级专项对比表（各股室填报）" xfId="6887"/>
    <cellStyle name="_ET_STYLE_NoName_00_ 37 2_县本级专项对比表（各股室填报） 2" xfId="10930"/>
    <cellStyle name="_ET_STYLE_NoName_00_ 37 3" xfId="1384"/>
    <cellStyle name="_ET_STYLE_NoName_00_ 37 3 2" xfId="6889"/>
    <cellStyle name="_ET_STYLE_NoName_00_ 37 3 2 2" xfId="10934"/>
    <cellStyle name="_ET_STYLE_NoName_00_ 37 3 3" xfId="10932"/>
    <cellStyle name="_ET_STYLE_NoName_00_ 37 3_12乡中学" xfId="6891"/>
    <cellStyle name="_ET_STYLE_NoName_00_ 37 3_12乡中学 2" xfId="10936"/>
    <cellStyle name="_ET_STYLE_NoName_00_ 37 3_12乡中学_1" xfId="9821"/>
    <cellStyle name="_ET_STYLE_NoName_00_ 37 3_13乡小学" xfId="6896"/>
    <cellStyle name="_ET_STYLE_NoName_00_ 37 3_13乡小学 2" xfId="10938"/>
    <cellStyle name="_ET_STYLE_NoName_00_ 37 3_13乡小学_1" xfId="10118"/>
    <cellStyle name="_ET_STYLE_NoName_00_ 37 3_3支出明细表（股室填报）" xfId="6898"/>
    <cellStyle name="_ET_STYLE_NoName_00_ 37 3_3支出明细表（股室填报） 2" xfId="10940"/>
    <cellStyle name="_ET_STYLE_NoName_00_ 37 3_5基本公用明细" xfId="6900"/>
    <cellStyle name="_ET_STYLE_NoName_00_ 37 3_5基本公用明细 2" xfId="10942"/>
    <cellStyle name="_ET_STYLE_NoName_00_ 37 3_6专项明细县本级" xfId="6902"/>
    <cellStyle name="_ET_STYLE_NoName_00_ 37 3_6专项明细县本级 2" xfId="10944"/>
    <cellStyle name="_ET_STYLE_NoName_00_ 37 3_县本级专项对比表（各股室填报）" xfId="6904"/>
    <cellStyle name="_ET_STYLE_NoName_00_ 37 3_县本级专项对比表（各股室填报） 2" xfId="10946"/>
    <cellStyle name="_ET_STYLE_NoName_00_ 37 3_县本级专项对比表（各股室填报）_1" xfId="6252"/>
    <cellStyle name="_ET_STYLE_NoName_00_ 37 3_县本级专项对比表（各股室填报）_1 2" xfId="10336"/>
    <cellStyle name="_ET_STYLE_NoName_00_ 37 4" xfId="1385"/>
    <cellStyle name="_ET_STYLE_NoName_00_ 37 4 2" xfId="6906"/>
    <cellStyle name="_ET_STYLE_NoName_00_ 37 4 2 2" xfId="10950"/>
    <cellStyle name="_ET_STYLE_NoName_00_ 37 4 3" xfId="10948"/>
    <cellStyle name="_ET_STYLE_NoName_00_ 37 4_12乡中学" xfId="6908"/>
    <cellStyle name="_ET_STYLE_NoName_00_ 37 4_12乡中学 2" xfId="10952"/>
    <cellStyle name="_ET_STYLE_NoName_00_ 37 4_12乡中学_1" xfId="9822"/>
    <cellStyle name="_ET_STYLE_NoName_00_ 37 4_13乡小学" xfId="6601"/>
    <cellStyle name="_ET_STYLE_NoName_00_ 37 4_13乡小学 2" xfId="10653"/>
    <cellStyle name="_ET_STYLE_NoName_00_ 37 4_13乡小学_1" xfId="10119"/>
    <cellStyle name="_ET_STYLE_NoName_00_ 37 4_3支出明细表（股室填报）" xfId="6912"/>
    <cellStyle name="_ET_STYLE_NoName_00_ 37 4_3支出明细表（股室填报） 2" xfId="10954"/>
    <cellStyle name="_ET_STYLE_NoName_00_ 37 4_5基本公用明细" xfId="6914"/>
    <cellStyle name="_ET_STYLE_NoName_00_ 37 4_5基本公用明细 2" xfId="10956"/>
    <cellStyle name="_ET_STYLE_NoName_00_ 37 4_6专项明细县本级" xfId="6916"/>
    <cellStyle name="_ET_STYLE_NoName_00_ 37 4_6专项明细县本级 2" xfId="10958"/>
    <cellStyle name="_ET_STYLE_NoName_00_ 37 4_县本级专项对比表（各股室填报）" xfId="6918"/>
    <cellStyle name="_ET_STYLE_NoName_00_ 37 4_县本级专项对比表（各股室填报） 2" xfId="10960"/>
    <cellStyle name="_ET_STYLE_NoName_00_ 37 4_县本级专项对比表（各股室填报）_1" xfId="6920"/>
    <cellStyle name="_ET_STYLE_NoName_00_ 37 4_县本级专项对比表（各股室填报）_1 2" xfId="10962"/>
    <cellStyle name="_ET_STYLE_NoName_00_ 37 5" xfId="10268"/>
    <cellStyle name="_ET_STYLE_NoName_00_ 37_12乡中学" xfId="9817"/>
    <cellStyle name="_ET_STYLE_NoName_00_ 37_13乡小学" xfId="10114"/>
    <cellStyle name="_ET_STYLE_NoName_00_ 37_3支出明细表（股室填报）" xfId="6155"/>
    <cellStyle name="_ET_STYLE_NoName_00_ 37_3支出明细表（股室填报） 2" xfId="10266"/>
    <cellStyle name="_ET_STYLE_NoName_00_ 37_6专项明细县本级" xfId="6923"/>
    <cellStyle name="_ET_STYLE_NoName_00_ 37_6专项明细县本级 2" xfId="10964"/>
    <cellStyle name="_ET_STYLE_NoName_00_ 37_县本级专项对比表（各股室填报）" xfId="6925"/>
    <cellStyle name="_ET_STYLE_NoName_00_ 37_县本级专项对比表（各股室填报） 2" xfId="10966"/>
    <cellStyle name="_ET_STYLE_NoName_00_ 38" xfId="1386"/>
    <cellStyle name="_ET_STYLE_NoName_00_ 38 2" xfId="1387"/>
    <cellStyle name="_ET_STYLE_NoName_00_ 38 2 2" xfId="1388"/>
    <cellStyle name="_ET_STYLE_NoName_00_ 38 2 2 2" xfId="6927"/>
    <cellStyle name="_ET_STYLE_NoName_00_ 38 2 2 2 2" xfId="10972"/>
    <cellStyle name="_ET_STYLE_NoName_00_ 38 2 2 3" xfId="10970"/>
    <cellStyle name="_ET_STYLE_NoName_00_ 38 2 2_12乡中学" xfId="6929"/>
    <cellStyle name="_ET_STYLE_NoName_00_ 38 2 2_12乡中学 2" xfId="10974"/>
    <cellStyle name="_ET_STYLE_NoName_00_ 38 2 2_12乡中学_1" xfId="9825"/>
    <cellStyle name="_ET_STYLE_NoName_00_ 38 2 2_13乡小学" xfId="6931"/>
    <cellStyle name="_ET_STYLE_NoName_00_ 38 2 2_13乡小学 2" xfId="10976"/>
    <cellStyle name="_ET_STYLE_NoName_00_ 38 2 2_13乡小学_1" xfId="10122"/>
    <cellStyle name="_ET_STYLE_NoName_00_ 38 2 2_3支出明细表（股室填报）" xfId="6934"/>
    <cellStyle name="_ET_STYLE_NoName_00_ 38 2 2_3支出明细表（股室填报） 2" xfId="10978"/>
    <cellStyle name="_ET_STYLE_NoName_00_ 38 2 2_5基本公用明细" xfId="6938"/>
    <cellStyle name="_ET_STYLE_NoName_00_ 38 2 2_5基本公用明细 2" xfId="10982"/>
    <cellStyle name="_ET_STYLE_NoName_00_ 38 2 2_6专项明细县本级" xfId="6940"/>
    <cellStyle name="_ET_STYLE_NoName_00_ 38 2 2_6专项明细县本级 2" xfId="10985"/>
    <cellStyle name="_ET_STYLE_NoName_00_ 38 2 2_县本级专项对比表（各股室填报）" xfId="6943"/>
    <cellStyle name="_ET_STYLE_NoName_00_ 38 2 2_县本级专项对比表（各股室填报） 2" xfId="10987"/>
    <cellStyle name="_ET_STYLE_NoName_00_ 38 2 2_县本级专项对比表（各股室填报）_1" xfId="6565"/>
    <cellStyle name="_ET_STYLE_NoName_00_ 38 2 2_县本级专项对比表（各股室填报）_1 2" xfId="10616"/>
    <cellStyle name="_ET_STYLE_NoName_00_ 38 2 3" xfId="1389"/>
    <cellStyle name="_ET_STYLE_NoName_00_ 38 2 3 2" xfId="6945"/>
    <cellStyle name="_ET_STYLE_NoName_00_ 38 2 3 2 2" xfId="10991"/>
    <cellStyle name="_ET_STYLE_NoName_00_ 38 2 3 3" xfId="10989"/>
    <cellStyle name="_ET_STYLE_NoName_00_ 38 2 3_12乡中学" xfId="6947"/>
    <cellStyle name="_ET_STYLE_NoName_00_ 38 2 3_12乡中学 2" xfId="10993"/>
    <cellStyle name="_ET_STYLE_NoName_00_ 38 2 3_12乡中学_1" xfId="9826"/>
    <cellStyle name="_ET_STYLE_NoName_00_ 38 2 3_13乡小学" xfId="6882"/>
    <cellStyle name="_ET_STYLE_NoName_00_ 38 2 3_13乡小学 2" xfId="10926"/>
    <cellStyle name="_ET_STYLE_NoName_00_ 38 2 3_13乡小学_1" xfId="10123"/>
    <cellStyle name="_ET_STYLE_NoName_00_ 38 2 3_3支出明细表（股室填报）" xfId="6949"/>
    <cellStyle name="_ET_STYLE_NoName_00_ 38 2 3_3支出明细表（股室填报） 2" xfId="10995"/>
    <cellStyle name="_ET_STYLE_NoName_00_ 38 2 3_5基本公用明细" xfId="6951"/>
    <cellStyle name="_ET_STYLE_NoName_00_ 38 2 3_5基本公用明细 2" xfId="10997"/>
    <cellStyle name="_ET_STYLE_NoName_00_ 38 2 3_6专项明细县本级" xfId="6955"/>
    <cellStyle name="_ET_STYLE_NoName_00_ 38 2 3_6专项明细县本级 2" xfId="10999"/>
    <cellStyle name="_ET_STYLE_NoName_00_ 38 2 3_县本级专项对比表（各股室填报）" xfId="6066"/>
    <cellStyle name="_ET_STYLE_NoName_00_ 38 2 3_县本级专项对比表（各股室填报） 2" xfId="10207"/>
    <cellStyle name="_ET_STYLE_NoName_00_ 38 2 3_县本级专项对比表（各股室填报）_1" xfId="6959"/>
    <cellStyle name="_ET_STYLE_NoName_00_ 38 2 3_县本级专项对比表（各股室填报）_1 2" xfId="11001"/>
    <cellStyle name="_ET_STYLE_NoName_00_ 38 2 4" xfId="10881"/>
    <cellStyle name="_ET_STYLE_NoName_00_ 38 2_12乡中学" xfId="9824"/>
    <cellStyle name="_ET_STYLE_NoName_00_ 38 2_13乡小学" xfId="10121"/>
    <cellStyle name="_ET_STYLE_NoName_00_ 38 2_3支出明细表（股室填报）" xfId="6963"/>
    <cellStyle name="_ET_STYLE_NoName_00_ 38 2_3支出明细表（股室填报） 2" xfId="11003"/>
    <cellStyle name="_ET_STYLE_NoName_00_ 38 2_6专项明细县本级" xfId="6965"/>
    <cellStyle name="_ET_STYLE_NoName_00_ 38 2_6专项明细县本级 2" xfId="11005"/>
    <cellStyle name="_ET_STYLE_NoName_00_ 38 2_县本级专项对比表（各股室填报）" xfId="6552"/>
    <cellStyle name="_ET_STYLE_NoName_00_ 38 2_县本级专项对比表（各股室填报） 2" xfId="10604"/>
    <cellStyle name="_ET_STYLE_NoName_00_ 38 3" xfId="1390"/>
    <cellStyle name="_ET_STYLE_NoName_00_ 38 3 2" xfId="6967"/>
    <cellStyle name="_ET_STYLE_NoName_00_ 38 3 2 2" xfId="11009"/>
    <cellStyle name="_ET_STYLE_NoName_00_ 38 3 3" xfId="11007"/>
    <cellStyle name="_ET_STYLE_NoName_00_ 38 3_12乡中学" xfId="6056"/>
    <cellStyle name="_ET_STYLE_NoName_00_ 38 3_12乡中学 2" xfId="10193"/>
    <cellStyle name="_ET_STYLE_NoName_00_ 38 3_12乡中学_1" xfId="9827"/>
    <cellStyle name="_ET_STYLE_NoName_00_ 38 3_13乡小学" xfId="6969"/>
    <cellStyle name="_ET_STYLE_NoName_00_ 38 3_13乡小学 2" xfId="11011"/>
    <cellStyle name="_ET_STYLE_NoName_00_ 38 3_13乡小学_1" xfId="10124"/>
    <cellStyle name="_ET_STYLE_NoName_00_ 38 3_3支出明细表（股室填报）" xfId="6971"/>
    <cellStyle name="_ET_STYLE_NoName_00_ 38 3_3支出明细表（股室填报） 2" xfId="11013"/>
    <cellStyle name="_ET_STYLE_NoName_00_ 38 3_5基本公用明细" xfId="6936"/>
    <cellStyle name="_ET_STYLE_NoName_00_ 38 3_5基本公用明细 2" xfId="10980"/>
    <cellStyle name="_ET_STYLE_NoName_00_ 38 3_6专项明细县本级" xfId="6973"/>
    <cellStyle name="_ET_STYLE_NoName_00_ 38 3_6专项明细县本级 2" xfId="11015"/>
    <cellStyle name="_ET_STYLE_NoName_00_ 38 3_县本级专项对比表（各股室填报）" xfId="6975"/>
    <cellStyle name="_ET_STYLE_NoName_00_ 38 3_县本级专项对比表（各股室填报） 2" xfId="11017"/>
    <cellStyle name="_ET_STYLE_NoName_00_ 38 3_县本级专项对比表（各股室填报）_1" xfId="6978"/>
    <cellStyle name="_ET_STYLE_NoName_00_ 38 3_县本级专项对比表（各股室填报）_1 2" xfId="11020"/>
    <cellStyle name="_ET_STYLE_NoName_00_ 38 4" xfId="1391"/>
    <cellStyle name="_ET_STYLE_NoName_00_ 38 4 2" xfId="6980"/>
    <cellStyle name="_ET_STYLE_NoName_00_ 38 4 2 2" xfId="11025"/>
    <cellStyle name="_ET_STYLE_NoName_00_ 38 4 3" xfId="11023"/>
    <cellStyle name="_ET_STYLE_NoName_00_ 38 4_12乡中学" xfId="6982"/>
    <cellStyle name="_ET_STYLE_NoName_00_ 38 4_12乡中学 2" xfId="11027"/>
    <cellStyle name="_ET_STYLE_NoName_00_ 38 4_12乡中学_1" xfId="9828"/>
    <cellStyle name="_ET_STYLE_NoName_00_ 38 4_13乡小学" xfId="6985"/>
    <cellStyle name="_ET_STYLE_NoName_00_ 38 4_13乡小学 2" xfId="11029"/>
    <cellStyle name="_ET_STYLE_NoName_00_ 38 4_13乡小学_1" xfId="10125"/>
    <cellStyle name="_ET_STYLE_NoName_00_ 38 4_3支出明细表（股室填报）" xfId="6987"/>
    <cellStyle name="_ET_STYLE_NoName_00_ 38 4_3支出明细表（股室填报） 2" xfId="11031"/>
    <cellStyle name="_ET_STYLE_NoName_00_ 38 4_5基本公用明细" xfId="6990"/>
    <cellStyle name="_ET_STYLE_NoName_00_ 38 4_5基本公用明细 2" xfId="11035"/>
    <cellStyle name="_ET_STYLE_NoName_00_ 38 4_6专项明细县本级" xfId="6993"/>
    <cellStyle name="_ET_STYLE_NoName_00_ 38 4_6专项明细县本级 2" xfId="11037"/>
    <cellStyle name="_ET_STYLE_NoName_00_ 38 4_县本级专项对比表（各股室填报）" xfId="6124"/>
    <cellStyle name="_ET_STYLE_NoName_00_ 38 4_县本级专项对比表（各股室填报） 2" xfId="10240"/>
    <cellStyle name="_ET_STYLE_NoName_00_ 38 4_县本级专项对比表（各股室填报）_1" xfId="6995"/>
    <cellStyle name="_ET_STYLE_NoName_00_ 38 4_县本级专项对比表（各股室填报）_1 2" xfId="11039"/>
    <cellStyle name="_ET_STYLE_NoName_00_ 38 5" xfId="10968"/>
    <cellStyle name="_ET_STYLE_NoName_00_ 38_12乡中学" xfId="9823"/>
    <cellStyle name="_ET_STYLE_NoName_00_ 38_13乡小学" xfId="10120"/>
    <cellStyle name="_ET_STYLE_NoName_00_ 38_3支出明细表（股室填报）" xfId="6998"/>
    <cellStyle name="_ET_STYLE_NoName_00_ 38_3支出明细表（股室填报） 2" xfId="11042"/>
    <cellStyle name="_ET_STYLE_NoName_00_ 38_6专项明细县本级" xfId="6105"/>
    <cellStyle name="_ET_STYLE_NoName_00_ 38_6专项明细县本级 2" xfId="10229"/>
    <cellStyle name="_ET_STYLE_NoName_00_ 38_县本级专项对比表（各股室填报）" xfId="7001"/>
    <cellStyle name="_ET_STYLE_NoName_00_ 38_县本级专项对比表（各股室填报） 2" xfId="11044"/>
    <cellStyle name="_ET_STYLE_NoName_00_ 39" xfId="1392"/>
    <cellStyle name="_ET_STYLE_NoName_00_ 39 2" xfId="1393"/>
    <cellStyle name="_ET_STYLE_NoName_00_ 39 2 2" xfId="1394"/>
    <cellStyle name="_ET_STYLE_NoName_00_ 39 2 2 2" xfId="7005"/>
    <cellStyle name="_ET_STYLE_NoName_00_ 39 2 2 2 2" xfId="11052"/>
    <cellStyle name="_ET_STYLE_NoName_00_ 39 2 2 3" xfId="11050"/>
    <cellStyle name="_ET_STYLE_NoName_00_ 39 2 2_12乡中学" xfId="7007"/>
    <cellStyle name="_ET_STYLE_NoName_00_ 39 2 2_12乡中学 2" xfId="11054"/>
    <cellStyle name="_ET_STYLE_NoName_00_ 39 2 2_12乡中学_1" xfId="9831"/>
    <cellStyle name="_ET_STYLE_NoName_00_ 39 2 2_13乡小学" xfId="7009"/>
    <cellStyle name="_ET_STYLE_NoName_00_ 39 2 2_13乡小学 2" xfId="11057"/>
    <cellStyle name="_ET_STYLE_NoName_00_ 39 2 2_13乡小学_1" xfId="10128"/>
    <cellStyle name="_ET_STYLE_NoName_00_ 39 2 2_3支出明细表（股室填报）" xfId="7012"/>
    <cellStyle name="_ET_STYLE_NoName_00_ 39 2 2_3支出明细表（股室填报） 2" xfId="11060"/>
    <cellStyle name="_ET_STYLE_NoName_00_ 39 2 2_5基本公用明细" xfId="7015"/>
    <cellStyle name="_ET_STYLE_NoName_00_ 39 2 2_5基本公用明细 2" xfId="11062"/>
    <cellStyle name="_ET_STYLE_NoName_00_ 39 2 2_6专项明细县本级" xfId="7020"/>
    <cellStyle name="_ET_STYLE_NoName_00_ 39 2 2_6专项明细县本级 2" xfId="11064"/>
    <cellStyle name="_ET_STYLE_NoName_00_ 39 2 2_县本级专项对比表（各股室填报）" xfId="7022"/>
    <cellStyle name="_ET_STYLE_NoName_00_ 39 2 2_县本级专项对比表（各股室填报） 2" xfId="11066"/>
    <cellStyle name="_ET_STYLE_NoName_00_ 39 2 2_县本级专项对比表（各股室填报）_1" xfId="7024"/>
    <cellStyle name="_ET_STYLE_NoName_00_ 39 2 2_县本级专项对比表（各股室填报）_1 2" xfId="11068"/>
    <cellStyle name="_ET_STYLE_NoName_00_ 39 2 3" xfId="1395"/>
    <cellStyle name="_ET_STYLE_NoName_00_ 39 2 3 2" xfId="7026"/>
    <cellStyle name="_ET_STYLE_NoName_00_ 39 2 3 2 2" xfId="11072"/>
    <cellStyle name="_ET_STYLE_NoName_00_ 39 2 3 3" xfId="11070"/>
    <cellStyle name="_ET_STYLE_NoName_00_ 39 2 3_12乡中学" xfId="6420"/>
    <cellStyle name="_ET_STYLE_NoName_00_ 39 2 3_12乡中学 2" xfId="10479"/>
    <cellStyle name="_ET_STYLE_NoName_00_ 39 2 3_12乡中学_1" xfId="9832"/>
    <cellStyle name="_ET_STYLE_NoName_00_ 39 2 3_13乡小学" xfId="6112"/>
    <cellStyle name="_ET_STYLE_NoName_00_ 39 2 3_13乡小学 2" xfId="10237"/>
    <cellStyle name="_ET_STYLE_NoName_00_ 39 2 3_13乡小学_1" xfId="10129"/>
    <cellStyle name="_ET_STYLE_NoName_00_ 39 2 3_3支出明细表（股室填报）" xfId="7028"/>
    <cellStyle name="_ET_STYLE_NoName_00_ 39 2 3_3支出明细表（股室填报） 2" xfId="11074"/>
    <cellStyle name="_ET_STYLE_NoName_00_ 39 2 3_5基本公用明细" xfId="7031"/>
    <cellStyle name="_ET_STYLE_NoName_00_ 39 2 3_5基本公用明细 2" xfId="11076"/>
    <cellStyle name="_ET_STYLE_NoName_00_ 39 2 3_6专项明细县本级" xfId="7033"/>
    <cellStyle name="_ET_STYLE_NoName_00_ 39 2 3_6专项明细县本级 2" xfId="11078"/>
    <cellStyle name="_ET_STYLE_NoName_00_ 39 2 3_县本级专项对比表（各股室填报）" xfId="6070"/>
    <cellStyle name="_ET_STYLE_NoName_00_ 39 2 3_县本级专项对比表（各股室填报） 2" xfId="10209"/>
    <cellStyle name="_ET_STYLE_NoName_00_ 39 2 3_县本级专项对比表（各股室填报）_1" xfId="7036"/>
    <cellStyle name="_ET_STYLE_NoName_00_ 39 2 3_县本级专项对比表（各股室填报）_1 2" xfId="11081"/>
    <cellStyle name="_ET_STYLE_NoName_00_ 39 2 4" xfId="11048"/>
    <cellStyle name="_ET_STYLE_NoName_00_ 39 2_12乡中学" xfId="9830"/>
    <cellStyle name="_ET_STYLE_NoName_00_ 39 2_13乡小学" xfId="10127"/>
    <cellStyle name="_ET_STYLE_NoName_00_ 39 2_3支出明细表（股室填报）" xfId="7038"/>
    <cellStyle name="_ET_STYLE_NoName_00_ 39 2_3支出明细表（股室填报） 2" xfId="11083"/>
    <cellStyle name="_ET_STYLE_NoName_00_ 39 2_6专项明细县本级" xfId="7041"/>
    <cellStyle name="_ET_STYLE_NoName_00_ 39 2_6专项明细县本级 2" xfId="11085"/>
    <cellStyle name="_ET_STYLE_NoName_00_ 39 2_县本级专项对比表（各股室填报）" xfId="7043"/>
    <cellStyle name="_ET_STYLE_NoName_00_ 39 2_县本级专项对比表（各股室填报） 2" xfId="11087"/>
    <cellStyle name="_ET_STYLE_NoName_00_ 39 3" xfId="1396"/>
    <cellStyle name="_ET_STYLE_NoName_00_ 39 3 2" xfId="7045"/>
    <cellStyle name="_ET_STYLE_NoName_00_ 39 3 2 2" xfId="11091"/>
    <cellStyle name="_ET_STYLE_NoName_00_ 39 3 3" xfId="11089"/>
    <cellStyle name="_ET_STYLE_NoName_00_ 39 3_12乡中学" xfId="7047"/>
    <cellStyle name="_ET_STYLE_NoName_00_ 39 3_12乡中学 2" xfId="11093"/>
    <cellStyle name="_ET_STYLE_NoName_00_ 39 3_12乡中学_1" xfId="9833"/>
    <cellStyle name="_ET_STYLE_NoName_00_ 39 3_13乡小学" xfId="6246"/>
    <cellStyle name="_ET_STYLE_NoName_00_ 39 3_13乡小学 2" xfId="10330"/>
    <cellStyle name="_ET_STYLE_NoName_00_ 39 3_13乡小学_1" xfId="10130"/>
    <cellStyle name="_ET_STYLE_NoName_00_ 39 3_3支出明细表（股室填报）" xfId="7051"/>
    <cellStyle name="_ET_STYLE_NoName_00_ 39 3_3支出明细表（股室填报） 2" xfId="11095"/>
    <cellStyle name="_ET_STYLE_NoName_00_ 39 3_5基本公用明细" xfId="7053"/>
    <cellStyle name="_ET_STYLE_NoName_00_ 39 3_5基本公用明细 2" xfId="11097"/>
    <cellStyle name="_ET_STYLE_NoName_00_ 39 3_6专项明细县本级" xfId="7055"/>
    <cellStyle name="_ET_STYLE_NoName_00_ 39 3_6专项明细县本级 2" xfId="11099"/>
    <cellStyle name="_ET_STYLE_NoName_00_ 39 3_县本级专项对比表（各股室填报）" xfId="7057"/>
    <cellStyle name="_ET_STYLE_NoName_00_ 39 3_县本级专项对比表（各股室填报） 2" xfId="11101"/>
    <cellStyle name="_ET_STYLE_NoName_00_ 39 3_县本级专项对比表（各股室填报）_1" xfId="7059"/>
    <cellStyle name="_ET_STYLE_NoName_00_ 39 3_县本级专项对比表（各股室填报）_1 2" xfId="11103"/>
    <cellStyle name="_ET_STYLE_NoName_00_ 39 4" xfId="1397"/>
    <cellStyle name="_ET_STYLE_NoName_00_ 39 4 2" xfId="7062"/>
    <cellStyle name="_ET_STYLE_NoName_00_ 39 4 2 2" xfId="11107"/>
    <cellStyle name="_ET_STYLE_NoName_00_ 39 4 3" xfId="11105"/>
    <cellStyle name="_ET_STYLE_NoName_00_ 39 4_12乡中学" xfId="7064"/>
    <cellStyle name="_ET_STYLE_NoName_00_ 39 4_12乡中学 2" xfId="11109"/>
    <cellStyle name="_ET_STYLE_NoName_00_ 39 4_12乡中学_1" xfId="9834"/>
    <cellStyle name="_ET_STYLE_NoName_00_ 39 4_13乡小学" xfId="6075"/>
    <cellStyle name="_ET_STYLE_NoName_00_ 39 4_13乡小学 2" xfId="10213"/>
    <cellStyle name="_ET_STYLE_NoName_00_ 39 4_13乡小学_1" xfId="10131"/>
    <cellStyle name="_ET_STYLE_NoName_00_ 39 4_3支出明细表（股室填报）" xfId="7066"/>
    <cellStyle name="_ET_STYLE_NoName_00_ 39 4_3支出明细表（股室填报） 2" xfId="11111"/>
    <cellStyle name="_ET_STYLE_NoName_00_ 39 4_5基本公用明细" xfId="7068"/>
    <cellStyle name="_ET_STYLE_NoName_00_ 39 4_5基本公用明细 2" xfId="11113"/>
    <cellStyle name="_ET_STYLE_NoName_00_ 39 4_6专项明细县本级" xfId="7070"/>
    <cellStyle name="_ET_STYLE_NoName_00_ 39 4_6专项明细县本级 2" xfId="11115"/>
    <cellStyle name="_ET_STYLE_NoName_00_ 39 4_县本级专项对比表（各股室填报）" xfId="6173"/>
    <cellStyle name="_ET_STYLE_NoName_00_ 39 4_县本级专项对比表（各股室填报） 2" xfId="10276"/>
    <cellStyle name="_ET_STYLE_NoName_00_ 39 4_县本级专项对比表（各股室填报）_1" xfId="7072"/>
    <cellStyle name="_ET_STYLE_NoName_00_ 39 4_县本级专项对比表（各股室填报）_1 2" xfId="11117"/>
    <cellStyle name="_ET_STYLE_NoName_00_ 39 5" xfId="11046"/>
    <cellStyle name="_ET_STYLE_NoName_00_ 39_12乡中学" xfId="9829"/>
    <cellStyle name="_ET_STYLE_NoName_00_ 39_13乡小学" xfId="10126"/>
    <cellStyle name="_ET_STYLE_NoName_00_ 39_3支出明细表（股室填报）" xfId="7074"/>
    <cellStyle name="_ET_STYLE_NoName_00_ 39_3支出明细表（股室填报） 2" xfId="11119"/>
    <cellStyle name="_ET_STYLE_NoName_00_ 39_6专项明细县本级" xfId="6127"/>
    <cellStyle name="_ET_STYLE_NoName_00_ 39_6专项明细县本级 2" xfId="10242"/>
    <cellStyle name="_ET_STYLE_NoName_00_ 39_县本级专项对比表（各股室填报）" xfId="6472"/>
    <cellStyle name="_ET_STYLE_NoName_00_ 39_县本级专项对比表（各股室填报） 2" xfId="10530"/>
    <cellStyle name="_ET_STYLE_NoName_00_ 4" xfId="1398"/>
    <cellStyle name="_ET_STYLE_NoName_00_ 4_2015年预算汇总草表20150325预算股汇总" xfId="1399"/>
    <cellStyle name="_ET_STYLE_NoName_00_ 4_2015年预算汇总草表20150409" xfId="1400"/>
    <cellStyle name="_ET_STYLE_NoName_00_ 4_2015年预算汇总草表20150416" xfId="1401"/>
    <cellStyle name="_ET_STYLE_NoName_00_ 4_2016年预算表201512" xfId="1402"/>
    <cellStyle name="_ET_STYLE_NoName_00_ 40" xfId="1403"/>
    <cellStyle name="_ET_STYLE_NoName_00_ 40 2" xfId="1404"/>
    <cellStyle name="_ET_STYLE_NoName_00_ 40 2 2" xfId="1405"/>
    <cellStyle name="_ET_STYLE_NoName_00_ 40 2 2 2" xfId="6679"/>
    <cellStyle name="_ET_STYLE_NoName_00_ 40 2 2 2 2" xfId="10733"/>
    <cellStyle name="_ET_STYLE_NoName_00_ 40 2 2 3" xfId="10730"/>
    <cellStyle name="_ET_STYLE_NoName_00_ 40 2 2_12乡中学" xfId="6683"/>
    <cellStyle name="_ET_STYLE_NoName_00_ 40 2 2_12乡中学 2" xfId="10736"/>
    <cellStyle name="_ET_STYLE_NoName_00_ 40 2 2_12乡中学_1" xfId="9837"/>
    <cellStyle name="_ET_STYLE_NoName_00_ 40 2 2_13乡小学" xfId="6685"/>
    <cellStyle name="_ET_STYLE_NoName_00_ 40 2 2_13乡小学 2" xfId="10738"/>
    <cellStyle name="_ET_STYLE_NoName_00_ 40 2 2_13乡小学_1" xfId="10134"/>
    <cellStyle name="_ET_STYLE_NoName_00_ 40 2 2_3支出明细表（股室填报）" xfId="6689"/>
    <cellStyle name="_ET_STYLE_NoName_00_ 40 2 2_3支出明细表（股室填报） 2" xfId="10740"/>
    <cellStyle name="_ET_STYLE_NoName_00_ 40 2 2_5基本公用明细" xfId="6691"/>
    <cellStyle name="_ET_STYLE_NoName_00_ 40 2 2_5基本公用明细 2" xfId="10742"/>
    <cellStyle name="_ET_STYLE_NoName_00_ 40 2 2_6专项明细县本级" xfId="6693"/>
    <cellStyle name="_ET_STYLE_NoName_00_ 40 2 2_6专项明细县本级 2" xfId="10744"/>
    <cellStyle name="_ET_STYLE_NoName_00_ 40 2 2_县本级专项对比表（各股室填报）" xfId="6062"/>
    <cellStyle name="_ET_STYLE_NoName_00_ 40 2 2_县本级专项对比表（各股室填报） 2" xfId="10202"/>
    <cellStyle name="_ET_STYLE_NoName_00_ 40 2 2_县本级专项对比表（各股室填报）_1" xfId="6269"/>
    <cellStyle name="_ET_STYLE_NoName_00_ 40 2 2_县本级专项对比表（各股室填报）_1 2" xfId="10352"/>
    <cellStyle name="_ET_STYLE_NoName_00_ 40 2 3" xfId="1406"/>
    <cellStyle name="_ET_STYLE_NoName_00_ 40 2 3 2" xfId="6187"/>
    <cellStyle name="_ET_STYLE_NoName_00_ 40 2 3 2 2" xfId="10286"/>
    <cellStyle name="_ET_STYLE_NoName_00_ 40 2 3 3" xfId="10746"/>
    <cellStyle name="_ET_STYLE_NoName_00_ 40 2 3_12乡中学" xfId="6695"/>
    <cellStyle name="_ET_STYLE_NoName_00_ 40 2 3_12乡中学 2" xfId="10748"/>
    <cellStyle name="_ET_STYLE_NoName_00_ 40 2 3_12乡中学_1" xfId="9838"/>
    <cellStyle name="_ET_STYLE_NoName_00_ 40 2 3_13乡小学" xfId="6697"/>
    <cellStyle name="_ET_STYLE_NoName_00_ 40 2 3_13乡小学 2" xfId="10750"/>
    <cellStyle name="_ET_STYLE_NoName_00_ 40 2 3_13乡小学_1" xfId="10135"/>
    <cellStyle name="_ET_STYLE_NoName_00_ 40 2 3_3支出明细表（股室填报）" xfId="6699"/>
    <cellStyle name="_ET_STYLE_NoName_00_ 40 2 3_3支出明细表（股室填报） 2" xfId="10752"/>
    <cellStyle name="_ET_STYLE_NoName_00_ 40 2 3_5基本公用明细" xfId="6701"/>
    <cellStyle name="_ET_STYLE_NoName_00_ 40 2 3_5基本公用明细 2" xfId="10754"/>
    <cellStyle name="_ET_STYLE_NoName_00_ 40 2 3_6专项明细县本级" xfId="6703"/>
    <cellStyle name="_ET_STYLE_NoName_00_ 40 2 3_6专项明细县本级 2" xfId="10756"/>
    <cellStyle name="_ET_STYLE_NoName_00_ 40 2 3_县本级专项对比表（各股室填报）" xfId="6101"/>
    <cellStyle name="_ET_STYLE_NoName_00_ 40 2 3_县本级专项对比表（各股室填报） 2" xfId="10226"/>
    <cellStyle name="_ET_STYLE_NoName_00_ 40 2 3_县本级专项对比表（各股室填报）_1" xfId="6302"/>
    <cellStyle name="_ET_STYLE_NoName_00_ 40 2 3_县本级专项对比表（各股室填报）_1 2" xfId="10384"/>
    <cellStyle name="_ET_STYLE_NoName_00_ 40 2 4" xfId="10728"/>
    <cellStyle name="_ET_STYLE_NoName_00_ 40 2_12乡中学" xfId="9836"/>
    <cellStyle name="_ET_STYLE_NoName_00_ 40 2_13乡小学" xfId="10133"/>
    <cellStyle name="_ET_STYLE_NoName_00_ 40 2_3支出明细表（股室填报）" xfId="6705"/>
    <cellStyle name="_ET_STYLE_NoName_00_ 40 2_3支出明细表（股室填报） 2" xfId="10758"/>
    <cellStyle name="_ET_STYLE_NoName_00_ 40 2_6专项明细县本级" xfId="6707"/>
    <cellStyle name="_ET_STYLE_NoName_00_ 40 2_6专项明细县本级 2" xfId="10760"/>
    <cellStyle name="_ET_STYLE_NoName_00_ 40 2_县本级专项对比表（各股室填报）" xfId="6709"/>
    <cellStyle name="_ET_STYLE_NoName_00_ 40 2_县本级专项对比表（各股室填报） 2" xfId="10762"/>
    <cellStyle name="_ET_STYLE_NoName_00_ 40 3" xfId="1407"/>
    <cellStyle name="_ET_STYLE_NoName_00_ 40 3 2" xfId="6251"/>
    <cellStyle name="_ET_STYLE_NoName_00_ 40 3 2 2" xfId="10335"/>
    <cellStyle name="_ET_STYLE_NoName_00_ 40 3 3" xfId="10764"/>
    <cellStyle name="_ET_STYLE_NoName_00_ 40 3_12乡中学" xfId="6713"/>
    <cellStyle name="_ET_STYLE_NoName_00_ 40 3_12乡中学 2" xfId="10766"/>
    <cellStyle name="_ET_STYLE_NoName_00_ 40 3_12乡中学_1" xfId="9839"/>
    <cellStyle name="_ET_STYLE_NoName_00_ 40 3_13乡小学" xfId="6715"/>
    <cellStyle name="_ET_STYLE_NoName_00_ 40 3_13乡小学 2" xfId="10769"/>
    <cellStyle name="_ET_STYLE_NoName_00_ 40 3_13乡小学_1" xfId="10136"/>
    <cellStyle name="_ET_STYLE_NoName_00_ 40 3_3支出明细表（股室填报）" xfId="6718"/>
    <cellStyle name="_ET_STYLE_NoName_00_ 40 3_3支出明细表（股室填报） 2" xfId="10771"/>
    <cellStyle name="_ET_STYLE_NoName_00_ 40 3_5基本公用明细" xfId="6720"/>
    <cellStyle name="_ET_STYLE_NoName_00_ 40 3_5基本公用明细 2" xfId="10773"/>
    <cellStyle name="_ET_STYLE_NoName_00_ 40 3_6专项明细县本级" xfId="6722"/>
    <cellStyle name="_ET_STYLE_NoName_00_ 40 3_6专项明细县本级 2" xfId="10775"/>
    <cellStyle name="_ET_STYLE_NoName_00_ 40 3_县本级专项对比表（各股室填报）" xfId="6726"/>
    <cellStyle name="_ET_STYLE_NoName_00_ 40 3_县本级专项对比表（各股室填报） 2" xfId="10779"/>
    <cellStyle name="_ET_STYLE_NoName_00_ 40 3_县本级专项对比表（各股室填报）_1" xfId="6728"/>
    <cellStyle name="_ET_STYLE_NoName_00_ 40 3_县本级专项对比表（各股室填报）_1 2" xfId="10781"/>
    <cellStyle name="_ET_STYLE_NoName_00_ 40 4" xfId="1408"/>
    <cellStyle name="_ET_STYLE_NoName_00_ 40 4 2" xfId="6730"/>
    <cellStyle name="_ET_STYLE_NoName_00_ 40 4 2 2" xfId="10785"/>
    <cellStyle name="_ET_STYLE_NoName_00_ 40 4 3" xfId="10783"/>
    <cellStyle name="_ET_STYLE_NoName_00_ 40 4_12乡中学" xfId="6732"/>
    <cellStyle name="_ET_STYLE_NoName_00_ 40 4_12乡中学 2" xfId="10787"/>
    <cellStyle name="_ET_STYLE_NoName_00_ 40 4_12乡中学_1" xfId="9840"/>
    <cellStyle name="_ET_STYLE_NoName_00_ 40 4_13乡小学" xfId="6734"/>
    <cellStyle name="_ET_STYLE_NoName_00_ 40 4_13乡小学 2" xfId="10789"/>
    <cellStyle name="_ET_STYLE_NoName_00_ 40 4_13乡小学_1" xfId="10137"/>
    <cellStyle name="_ET_STYLE_NoName_00_ 40 4_3支出明细表（股室填报）" xfId="6736"/>
    <cellStyle name="_ET_STYLE_NoName_00_ 40 4_3支出明细表（股室填报） 2" xfId="10791"/>
    <cellStyle name="_ET_STYLE_NoName_00_ 40 4_5基本公用明细" xfId="6738"/>
    <cellStyle name="_ET_STYLE_NoName_00_ 40 4_5基本公用明细 2" xfId="10793"/>
    <cellStyle name="_ET_STYLE_NoName_00_ 40 4_6专项明细县本级" xfId="6741"/>
    <cellStyle name="_ET_STYLE_NoName_00_ 40 4_6专项明细县本级 2" xfId="10795"/>
    <cellStyle name="_ET_STYLE_NoName_00_ 40 4_县本级专项对比表（各股室填报）" xfId="6743"/>
    <cellStyle name="_ET_STYLE_NoName_00_ 40 4_县本级专项对比表（各股室填报） 2" xfId="10797"/>
    <cellStyle name="_ET_STYLE_NoName_00_ 40 4_县本级专项对比表（各股室填报）_1" xfId="6621"/>
    <cellStyle name="_ET_STYLE_NoName_00_ 40 4_县本级专项对比表（各股室填报）_1 2" xfId="10672"/>
    <cellStyle name="_ET_STYLE_NoName_00_ 40 5" xfId="10726"/>
    <cellStyle name="_ET_STYLE_NoName_00_ 40_12乡中学" xfId="9835"/>
    <cellStyle name="_ET_STYLE_NoName_00_ 40_13乡小学" xfId="10132"/>
    <cellStyle name="_ET_STYLE_NoName_00_ 40_3支出明细表（股室填报）" xfId="6746"/>
    <cellStyle name="_ET_STYLE_NoName_00_ 40_3支出明细表（股室填报） 2" xfId="10799"/>
    <cellStyle name="_ET_STYLE_NoName_00_ 40_6专项明细县本级" xfId="6750"/>
    <cellStyle name="_ET_STYLE_NoName_00_ 40_6专项明细县本级 2" xfId="10801"/>
    <cellStyle name="_ET_STYLE_NoName_00_ 40_县本级专项对比表（各股室填报）" xfId="6752"/>
    <cellStyle name="_ET_STYLE_NoName_00_ 40_县本级专项对比表（各股室填报） 2" xfId="10803"/>
    <cellStyle name="_ET_STYLE_NoName_00_ 41" xfId="1409"/>
    <cellStyle name="_ET_STYLE_NoName_00_ 41 2" xfId="1410"/>
    <cellStyle name="_ET_STYLE_NoName_00_ 41 2 2" xfId="1411"/>
    <cellStyle name="_ET_STYLE_NoName_00_ 41 2 2 2" xfId="6758"/>
    <cellStyle name="_ET_STYLE_NoName_00_ 41 2 2 2 2" xfId="10814"/>
    <cellStyle name="_ET_STYLE_NoName_00_ 41 2 2 3" xfId="10810"/>
    <cellStyle name="_ET_STYLE_NoName_00_ 41 2 2_12乡中学" xfId="6764"/>
    <cellStyle name="_ET_STYLE_NoName_00_ 41 2 2_12乡中学 2" xfId="10817"/>
    <cellStyle name="_ET_STYLE_NoName_00_ 41 2 2_12乡中学_1" xfId="9843"/>
    <cellStyle name="_ET_STYLE_NoName_00_ 41 2 2_13乡小学" xfId="6768"/>
    <cellStyle name="_ET_STYLE_NoName_00_ 41 2 2_13乡小学 2" xfId="10819"/>
    <cellStyle name="_ET_STYLE_NoName_00_ 41 2 2_13乡小学_1" xfId="10140"/>
    <cellStyle name="_ET_STYLE_NoName_00_ 41 2 2_3支出明细表（股室填报）" xfId="6771"/>
    <cellStyle name="_ET_STYLE_NoName_00_ 41 2 2_3支出明细表（股室填报） 2" xfId="10821"/>
    <cellStyle name="_ET_STYLE_NoName_00_ 41 2 2_5基本公用明细" xfId="6773"/>
    <cellStyle name="_ET_STYLE_NoName_00_ 41 2 2_5基本公用明细 2" xfId="10823"/>
    <cellStyle name="_ET_STYLE_NoName_00_ 41 2 2_6专项明细县本级" xfId="6775"/>
    <cellStyle name="_ET_STYLE_NoName_00_ 41 2 2_6专项明细县本级 2" xfId="10825"/>
    <cellStyle name="_ET_STYLE_NoName_00_ 41 2 2_县本级专项对比表（各股室填报）" xfId="6777"/>
    <cellStyle name="_ET_STYLE_NoName_00_ 41 2 2_县本级专项对比表（各股室填报） 2" xfId="10827"/>
    <cellStyle name="_ET_STYLE_NoName_00_ 41 2 2_县本级专项对比表（各股室填报）_1" xfId="6779"/>
    <cellStyle name="_ET_STYLE_NoName_00_ 41 2 2_县本级专项对比表（各股室填报）_1 2" xfId="10829"/>
    <cellStyle name="_ET_STYLE_NoName_00_ 41 2 3" xfId="1412"/>
    <cellStyle name="_ET_STYLE_NoName_00_ 41 2 3 2" xfId="6781"/>
    <cellStyle name="_ET_STYLE_NoName_00_ 41 2 3 2 2" xfId="10833"/>
    <cellStyle name="_ET_STYLE_NoName_00_ 41 2 3 3" xfId="10831"/>
    <cellStyle name="_ET_STYLE_NoName_00_ 41 2 3_12乡中学" xfId="6783"/>
    <cellStyle name="_ET_STYLE_NoName_00_ 41 2 3_12乡中学 2" xfId="10835"/>
    <cellStyle name="_ET_STYLE_NoName_00_ 41 2 3_12乡中学_1" xfId="9844"/>
    <cellStyle name="_ET_STYLE_NoName_00_ 41 2 3_13乡小学" xfId="6787"/>
    <cellStyle name="_ET_STYLE_NoName_00_ 41 2 3_13乡小学 2" xfId="10837"/>
    <cellStyle name="_ET_STYLE_NoName_00_ 41 2 3_13乡小学_1" xfId="10141"/>
    <cellStyle name="_ET_STYLE_NoName_00_ 41 2 3_3支出明细表（股室填报）" xfId="6789"/>
    <cellStyle name="_ET_STYLE_NoName_00_ 41 2 3_3支出明细表（股室填报） 2" xfId="10839"/>
    <cellStyle name="_ET_STYLE_NoName_00_ 41 2 3_5基本公用明细" xfId="6791"/>
    <cellStyle name="_ET_STYLE_NoName_00_ 41 2 3_5基本公用明细 2" xfId="10841"/>
    <cellStyle name="_ET_STYLE_NoName_00_ 41 2 3_6专项明细县本级" xfId="6756"/>
    <cellStyle name="_ET_STYLE_NoName_00_ 41 2 3_6专项明细县本级 2" xfId="10812"/>
    <cellStyle name="_ET_STYLE_NoName_00_ 41 2 3_县本级专项对比表（各股室填报）" xfId="6132"/>
    <cellStyle name="_ET_STYLE_NoName_00_ 41 2 3_县本级专项对比表（各股室填报） 2" xfId="10248"/>
    <cellStyle name="_ET_STYLE_NoName_00_ 41 2 3_县本级专项对比表（各股室填报）_1" xfId="6680"/>
    <cellStyle name="_ET_STYLE_NoName_00_ 41 2 3_县本级专项对比表（各股室填报）_1 2" xfId="10734"/>
    <cellStyle name="_ET_STYLE_NoName_00_ 41 2 4" xfId="10808"/>
    <cellStyle name="_ET_STYLE_NoName_00_ 41 2_12乡中学" xfId="9842"/>
    <cellStyle name="_ET_STYLE_NoName_00_ 41 2_13乡小学" xfId="10139"/>
    <cellStyle name="_ET_STYLE_NoName_00_ 41 2_3支出明细表（股室填报）" xfId="6794"/>
    <cellStyle name="_ET_STYLE_NoName_00_ 41 2_3支出明细表（股室填报） 2" xfId="10843"/>
    <cellStyle name="_ET_STYLE_NoName_00_ 41 2_6专项明细县本级" xfId="6797"/>
    <cellStyle name="_ET_STYLE_NoName_00_ 41 2_6专项明细县本级 2" xfId="10845"/>
    <cellStyle name="_ET_STYLE_NoName_00_ 41 2_县本级专项对比表（各股室填报）" xfId="6800"/>
    <cellStyle name="_ET_STYLE_NoName_00_ 41 2_县本级专项对比表（各股室填报） 2" xfId="10847"/>
    <cellStyle name="_ET_STYLE_NoName_00_ 41 3" xfId="1413"/>
    <cellStyle name="_ET_STYLE_NoName_00_ 41 3 2" xfId="6802"/>
    <cellStyle name="_ET_STYLE_NoName_00_ 41 3 2 2" xfId="10851"/>
    <cellStyle name="_ET_STYLE_NoName_00_ 41 3 3" xfId="10849"/>
    <cellStyle name="_ET_STYLE_NoName_00_ 41 3_12乡中学" xfId="6804"/>
    <cellStyle name="_ET_STYLE_NoName_00_ 41 3_12乡中学 2" xfId="10853"/>
    <cellStyle name="_ET_STYLE_NoName_00_ 41 3_12乡中学_1" xfId="9845"/>
    <cellStyle name="_ET_STYLE_NoName_00_ 41 3_13乡小学" xfId="6806"/>
    <cellStyle name="_ET_STYLE_NoName_00_ 41 3_13乡小学 2" xfId="10855"/>
    <cellStyle name="_ET_STYLE_NoName_00_ 41 3_13乡小学_1" xfId="10142"/>
    <cellStyle name="_ET_STYLE_NoName_00_ 41 3_3支出明细表（股室填报）" xfId="6808"/>
    <cellStyle name="_ET_STYLE_NoName_00_ 41 3_3支出明细表（股室填报） 2" xfId="10857"/>
    <cellStyle name="_ET_STYLE_NoName_00_ 41 3_5基本公用明细" xfId="6812"/>
    <cellStyle name="_ET_STYLE_NoName_00_ 41 3_5基本公用明细 2" xfId="10859"/>
    <cellStyle name="_ET_STYLE_NoName_00_ 41 3_6专项明细县本级" xfId="6814"/>
    <cellStyle name="_ET_STYLE_NoName_00_ 41 3_6专项明细县本级 2" xfId="10861"/>
    <cellStyle name="_ET_STYLE_NoName_00_ 41 3_县本级专项对比表（各股室填报）" xfId="6816"/>
    <cellStyle name="_ET_STYLE_NoName_00_ 41 3_县本级专项对比表（各股室填报） 2" xfId="10863"/>
    <cellStyle name="_ET_STYLE_NoName_00_ 41 3_县本级专项对比表（各股室填报）_1" xfId="6818"/>
    <cellStyle name="_ET_STYLE_NoName_00_ 41 3_县本级专项对比表（各股室填报）_1 2" xfId="10865"/>
    <cellStyle name="_ET_STYLE_NoName_00_ 41 4" xfId="1414"/>
    <cellStyle name="_ET_STYLE_NoName_00_ 41 4 2" xfId="6820"/>
    <cellStyle name="_ET_STYLE_NoName_00_ 41 4 2 2" xfId="10869"/>
    <cellStyle name="_ET_STYLE_NoName_00_ 41 4 3" xfId="10867"/>
    <cellStyle name="_ET_STYLE_NoName_00_ 41 4_12乡中学" xfId="6822"/>
    <cellStyle name="_ET_STYLE_NoName_00_ 41 4_12乡中学 2" xfId="10871"/>
    <cellStyle name="_ET_STYLE_NoName_00_ 41 4_12乡中学_1" xfId="9846"/>
    <cellStyle name="_ET_STYLE_NoName_00_ 41 4_13乡小学" xfId="6824"/>
    <cellStyle name="_ET_STYLE_NoName_00_ 41 4_13乡小学 2" xfId="10873"/>
    <cellStyle name="_ET_STYLE_NoName_00_ 41 4_13乡小学_1" xfId="10143"/>
    <cellStyle name="_ET_STYLE_NoName_00_ 41 4_3支出明细表（股室填报）" xfId="6826"/>
    <cellStyle name="_ET_STYLE_NoName_00_ 41 4_3支出明细表（股室填报） 2" xfId="10875"/>
    <cellStyle name="_ET_STYLE_NoName_00_ 41 4_5基本公用明细" xfId="6279"/>
    <cellStyle name="_ET_STYLE_NoName_00_ 41 4_5基本公用明细 2" xfId="10361"/>
    <cellStyle name="_ET_STYLE_NoName_00_ 41 4_6专项明细县本级" xfId="6829"/>
    <cellStyle name="_ET_STYLE_NoName_00_ 41 4_6专项明细县本级 2" xfId="10877"/>
    <cellStyle name="_ET_STYLE_NoName_00_ 41 4_县本级专项对比表（各股室填报）" xfId="6831"/>
    <cellStyle name="_ET_STYLE_NoName_00_ 41 4_县本级专项对比表（各股室填报） 2" xfId="10879"/>
    <cellStyle name="_ET_STYLE_NoName_00_ 41 4_县本级专项对比表（各股室填报）_1" xfId="6833"/>
    <cellStyle name="_ET_STYLE_NoName_00_ 41 4_县本级专项对比表（各股室填报）_1 2" xfId="10882"/>
    <cellStyle name="_ET_STYLE_NoName_00_ 41 5" xfId="10806"/>
    <cellStyle name="_ET_STYLE_NoName_00_ 41_12乡中学" xfId="9841"/>
    <cellStyle name="_ET_STYLE_NoName_00_ 41_13乡小学" xfId="10138"/>
    <cellStyle name="_ET_STYLE_NoName_00_ 41_3支出明细表（股室填报）" xfId="6835"/>
    <cellStyle name="_ET_STYLE_NoName_00_ 41_3支出明细表（股室填报） 2" xfId="10885"/>
    <cellStyle name="_ET_STYLE_NoName_00_ 41_6专项明细县本级" xfId="6839"/>
    <cellStyle name="_ET_STYLE_NoName_00_ 41_6专项明细县本级 2" xfId="10887"/>
    <cellStyle name="_ET_STYLE_NoName_00_ 41_县本级专项对比表（各股室填报）" xfId="6842"/>
    <cellStyle name="_ET_STYLE_NoName_00_ 41_县本级专项对比表（各股室填报） 2" xfId="10889"/>
    <cellStyle name="_ET_STYLE_NoName_00_ 42" xfId="1415"/>
    <cellStyle name="_ET_STYLE_NoName_00_ 42 2" xfId="1416"/>
    <cellStyle name="_ET_STYLE_NoName_00_ 42 2 2" xfId="1417"/>
    <cellStyle name="_ET_STYLE_NoName_00_ 42 2 2 2" xfId="6847"/>
    <cellStyle name="_ET_STYLE_NoName_00_ 42 2 2 2 2" xfId="10895"/>
    <cellStyle name="_ET_STYLE_NoName_00_ 42 2 2 3" xfId="10893"/>
    <cellStyle name="_ET_STYLE_NoName_00_ 42 2 2_12乡中学" xfId="6851"/>
    <cellStyle name="_ET_STYLE_NoName_00_ 42 2 2_12乡中学 2" xfId="10897"/>
    <cellStyle name="_ET_STYLE_NoName_00_ 42 2 2_12乡中学_1" xfId="9849"/>
    <cellStyle name="_ET_STYLE_NoName_00_ 42 2 2_13乡小学" xfId="6853"/>
    <cellStyle name="_ET_STYLE_NoName_00_ 42 2 2_13乡小学 2" xfId="10899"/>
    <cellStyle name="_ET_STYLE_NoName_00_ 42 2 2_13乡小学_1" xfId="10146"/>
    <cellStyle name="_ET_STYLE_NoName_00_ 42 2 2_3支出明细表（股室填报）" xfId="6855"/>
    <cellStyle name="_ET_STYLE_NoName_00_ 42 2 2_3支出明细表（股室填报） 2" xfId="10901"/>
    <cellStyle name="_ET_STYLE_NoName_00_ 42 2 2_5基本公用明细" xfId="6859"/>
    <cellStyle name="_ET_STYLE_NoName_00_ 42 2 2_5基本公用明细 2" xfId="10903"/>
    <cellStyle name="_ET_STYLE_NoName_00_ 42 2 2_6专项明细县本级" xfId="6861"/>
    <cellStyle name="_ET_STYLE_NoName_00_ 42 2 2_6专项明细县本级 2" xfId="10905"/>
    <cellStyle name="_ET_STYLE_NoName_00_ 42 2 2_县本级专项对比表（各股室填报）" xfId="6863"/>
    <cellStyle name="_ET_STYLE_NoName_00_ 42 2 2_县本级专项对比表（各股室填报） 2" xfId="10907"/>
    <cellStyle name="_ET_STYLE_NoName_00_ 42 2 2_县本级专项对比表（各股室填报）_1" xfId="6724"/>
    <cellStyle name="_ET_STYLE_NoName_00_ 42 2 2_县本级专项对比表（各股室填报）_1 2" xfId="10777"/>
    <cellStyle name="_ET_STYLE_NoName_00_ 42 2 3" xfId="1418"/>
    <cellStyle name="_ET_STYLE_NoName_00_ 42 2 3 2" xfId="6865"/>
    <cellStyle name="_ET_STYLE_NoName_00_ 42 2 3 2 2" xfId="10911"/>
    <cellStyle name="_ET_STYLE_NoName_00_ 42 2 3 3" xfId="10909"/>
    <cellStyle name="_ET_STYLE_NoName_00_ 42 2 3_12乡中学" xfId="6867"/>
    <cellStyle name="_ET_STYLE_NoName_00_ 42 2 3_12乡中学 2" xfId="10913"/>
    <cellStyle name="_ET_STYLE_NoName_00_ 42 2 3_12乡中学_1" xfId="9850"/>
    <cellStyle name="_ET_STYLE_NoName_00_ 42 2 3_13乡小学" xfId="6623"/>
    <cellStyle name="_ET_STYLE_NoName_00_ 42 2 3_13乡小学 2" xfId="10674"/>
    <cellStyle name="_ET_STYLE_NoName_00_ 42 2 3_13乡小学_1" xfId="10147"/>
    <cellStyle name="_ET_STYLE_NoName_00_ 42 2 3_3支出明细表（股室填报）" xfId="6869"/>
    <cellStyle name="_ET_STYLE_NoName_00_ 42 2 3_3支出明细表（股室填报） 2" xfId="10915"/>
    <cellStyle name="_ET_STYLE_NoName_00_ 42 2 3_5基本公用明细" xfId="6873"/>
    <cellStyle name="_ET_STYLE_NoName_00_ 42 2 3_5基本公用明细 2" xfId="10917"/>
    <cellStyle name="_ET_STYLE_NoName_00_ 42 2 3_6专项明细县本级" xfId="6875"/>
    <cellStyle name="_ET_STYLE_NoName_00_ 42 2 3_6专项明细县本级 2" xfId="10921"/>
    <cellStyle name="_ET_STYLE_NoName_00_ 42 2 3_县本级专项对比表（各股室填报）" xfId="6037"/>
    <cellStyle name="_ET_STYLE_NoName_00_ 42 2 3_县本级专项对比表（各股室填报） 2" xfId="10185"/>
    <cellStyle name="_ET_STYLE_NoName_00_ 42 2 3_县本级专项对比表（各股室填报）_1" xfId="6879"/>
    <cellStyle name="_ET_STYLE_NoName_00_ 42 2 3_县本级专项对比表（各股室填报）_1 2" xfId="10923"/>
    <cellStyle name="_ET_STYLE_NoName_00_ 42 2 4" xfId="10891"/>
    <cellStyle name="_ET_STYLE_NoName_00_ 42 2_12乡中学" xfId="9848"/>
    <cellStyle name="_ET_STYLE_NoName_00_ 42 2_13乡小学" xfId="10145"/>
    <cellStyle name="_ET_STYLE_NoName_00_ 42 2_3支出明细表（股室填报）" xfId="6881"/>
    <cellStyle name="_ET_STYLE_NoName_00_ 42 2_3支出明细表（股室填报） 2" xfId="10925"/>
    <cellStyle name="_ET_STYLE_NoName_00_ 42 2_6专项明细县本级" xfId="6886"/>
    <cellStyle name="_ET_STYLE_NoName_00_ 42 2_6专项明细县本级 2" xfId="10929"/>
    <cellStyle name="_ET_STYLE_NoName_00_ 42 2_县本级专项对比表（各股室填报）" xfId="6888"/>
    <cellStyle name="_ET_STYLE_NoName_00_ 42 2_县本级专项对比表（各股室填报） 2" xfId="10931"/>
    <cellStyle name="_ET_STYLE_NoName_00_ 42 3" xfId="1419"/>
    <cellStyle name="_ET_STYLE_NoName_00_ 42 3 2" xfId="6890"/>
    <cellStyle name="_ET_STYLE_NoName_00_ 42 3 2 2" xfId="10935"/>
    <cellStyle name="_ET_STYLE_NoName_00_ 42 3 3" xfId="10933"/>
    <cellStyle name="_ET_STYLE_NoName_00_ 42 3_12乡中学" xfId="6892"/>
    <cellStyle name="_ET_STYLE_NoName_00_ 42 3_12乡中学 2" xfId="10937"/>
    <cellStyle name="_ET_STYLE_NoName_00_ 42 3_12乡中学_1" xfId="9851"/>
    <cellStyle name="_ET_STYLE_NoName_00_ 42 3_13乡小学" xfId="6897"/>
    <cellStyle name="_ET_STYLE_NoName_00_ 42 3_13乡小学 2" xfId="10939"/>
    <cellStyle name="_ET_STYLE_NoName_00_ 42 3_13乡小学_1" xfId="10148"/>
    <cellStyle name="_ET_STYLE_NoName_00_ 42 3_3支出明细表（股室填报）" xfId="6899"/>
    <cellStyle name="_ET_STYLE_NoName_00_ 42 3_3支出明细表（股室填报） 2" xfId="10941"/>
    <cellStyle name="_ET_STYLE_NoName_00_ 42 3_5基本公用明细" xfId="6901"/>
    <cellStyle name="_ET_STYLE_NoName_00_ 42 3_5基本公用明细 2" xfId="10943"/>
    <cellStyle name="_ET_STYLE_NoName_00_ 42 3_6专项明细县本级" xfId="6903"/>
    <cellStyle name="_ET_STYLE_NoName_00_ 42 3_6专项明细县本级 2" xfId="10945"/>
    <cellStyle name="_ET_STYLE_NoName_00_ 42 3_县本级专项对比表（各股室填报）" xfId="6905"/>
    <cellStyle name="_ET_STYLE_NoName_00_ 42 3_县本级专项对比表（各股室填报） 2" xfId="10947"/>
    <cellStyle name="_ET_STYLE_NoName_00_ 42 3_县本级专项对比表（各股室填报）_1" xfId="6253"/>
    <cellStyle name="_ET_STYLE_NoName_00_ 42 3_县本级专项对比表（各股室填报）_1 2" xfId="10337"/>
    <cellStyle name="_ET_STYLE_NoName_00_ 42 4" xfId="1420"/>
    <cellStyle name="_ET_STYLE_NoName_00_ 42 4 2" xfId="6907"/>
    <cellStyle name="_ET_STYLE_NoName_00_ 42 4 2 2" xfId="10951"/>
    <cellStyle name="_ET_STYLE_NoName_00_ 42 4 3" xfId="10949"/>
    <cellStyle name="_ET_STYLE_NoName_00_ 42 4_12乡中学" xfId="6909"/>
    <cellStyle name="_ET_STYLE_NoName_00_ 42 4_12乡中学 2" xfId="10953"/>
    <cellStyle name="_ET_STYLE_NoName_00_ 42 4_12乡中学_1" xfId="9852"/>
    <cellStyle name="_ET_STYLE_NoName_00_ 42 4_13乡小学" xfId="6602"/>
    <cellStyle name="_ET_STYLE_NoName_00_ 42 4_13乡小学 2" xfId="10654"/>
    <cellStyle name="_ET_STYLE_NoName_00_ 42 4_13乡小学_1" xfId="10149"/>
    <cellStyle name="_ET_STYLE_NoName_00_ 42 4_3支出明细表（股室填报）" xfId="6913"/>
    <cellStyle name="_ET_STYLE_NoName_00_ 42 4_3支出明细表（股室填报） 2" xfId="10955"/>
    <cellStyle name="_ET_STYLE_NoName_00_ 42 4_5基本公用明细" xfId="6915"/>
    <cellStyle name="_ET_STYLE_NoName_00_ 42 4_5基本公用明细 2" xfId="10957"/>
    <cellStyle name="_ET_STYLE_NoName_00_ 42 4_6专项明细县本级" xfId="6917"/>
    <cellStyle name="_ET_STYLE_NoName_00_ 42 4_6专项明细县本级 2" xfId="10959"/>
    <cellStyle name="_ET_STYLE_NoName_00_ 42 4_县本级专项对比表（各股室填报）" xfId="6919"/>
    <cellStyle name="_ET_STYLE_NoName_00_ 42 4_县本级专项对比表（各股室填报） 2" xfId="10961"/>
    <cellStyle name="_ET_STYLE_NoName_00_ 42 4_县本级专项对比表（各股室填报）_1" xfId="6921"/>
    <cellStyle name="_ET_STYLE_NoName_00_ 42 4_县本级专项对比表（各股室填报）_1 2" xfId="10963"/>
    <cellStyle name="_ET_STYLE_NoName_00_ 42 5" xfId="10269"/>
    <cellStyle name="_ET_STYLE_NoName_00_ 42_12乡中学" xfId="9847"/>
    <cellStyle name="_ET_STYLE_NoName_00_ 42_13乡小学" xfId="10144"/>
    <cellStyle name="_ET_STYLE_NoName_00_ 42_3支出明细表（股室填报）" xfId="6156"/>
    <cellStyle name="_ET_STYLE_NoName_00_ 42_3支出明细表（股室填报） 2" xfId="10267"/>
    <cellStyle name="_ET_STYLE_NoName_00_ 42_6专项明细县本级" xfId="6924"/>
    <cellStyle name="_ET_STYLE_NoName_00_ 42_6专项明细县本级 2" xfId="10965"/>
    <cellStyle name="_ET_STYLE_NoName_00_ 42_县本级专项对比表（各股室填报）" xfId="6926"/>
    <cellStyle name="_ET_STYLE_NoName_00_ 42_县本级专项对比表（各股室填报） 2" xfId="10967"/>
    <cellStyle name="_ET_STYLE_NoName_00_ 43" xfId="1421"/>
    <cellStyle name="_ET_STYLE_NoName_00_ 43 2" xfId="1422"/>
    <cellStyle name="_ET_STYLE_NoName_00_ 43 2 2" xfId="1423"/>
    <cellStyle name="_ET_STYLE_NoName_00_ 43 2 2 2" xfId="6928"/>
    <cellStyle name="_ET_STYLE_NoName_00_ 43 2 2 2 2" xfId="10973"/>
    <cellStyle name="_ET_STYLE_NoName_00_ 43 2 2 3" xfId="10971"/>
    <cellStyle name="_ET_STYLE_NoName_00_ 43 2 2_12乡中学" xfId="6930"/>
    <cellStyle name="_ET_STYLE_NoName_00_ 43 2 2_12乡中学 2" xfId="10975"/>
    <cellStyle name="_ET_STYLE_NoName_00_ 43 2 2_12乡中学_1" xfId="9855"/>
    <cellStyle name="_ET_STYLE_NoName_00_ 43 2 2_13乡小学" xfId="6932"/>
    <cellStyle name="_ET_STYLE_NoName_00_ 43 2 2_13乡小学 2" xfId="10977"/>
    <cellStyle name="_ET_STYLE_NoName_00_ 43 2 2_13乡小学_1" xfId="10152"/>
    <cellStyle name="_ET_STYLE_NoName_00_ 43 2 2_3支出明细表（股室填报）" xfId="6935"/>
    <cellStyle name="_ET_STYLE_NoName_00_ 43 2 2_3支出明细表（股室填报） 2" xfId="10979"/>
    <cellStyle name="_ET_STYLE_NoName_00_ 43 2 2_5基本公用明细" xfId="6939"/>
    <cellStyle name="_ET_STYLE_NoName_00_ 43 2 2_5基本公用明细 2" xfId="10983"/>
    <cellStyle name="_ET_STYLE_NoName_00_ 43 2 2_6专项明细县本级" xfId="6941"/>
    <cellStyle name="_ET_STYLE_NoName_00_ 43 2 2_6专项明细县本级 2" xfId="10986"/>
    <cellStyle name="_ET_STYLE_NoName_00_ 43 2 2_县本级专项对比表（各股室填报）" xfId="6944"/>
    <cellStyle name="_ET_STYLE_NoName_00_ 43 2 2_县本级专项对比表（各股室填报） 2" xfId="10988"/>
    <cellStyle name="_ET_STYLE_NoName_00_ 43 2 2_县本级专项对比表（各股室填报）_1" xfId="6566"/>
    <cellStyle name="_ET_STYLE_NoName_00_ 43 2 2_县本级专项对比表（各股室填报）_1 2" xfId="10617"/>
    <cellStyle name="_ET_STYLE_NoName_00_ 43 2 3" xfId="1424"/>
    <cellStyle name="_ET_STYLE_NoName_00_ 43 2 3 2" xfId="6946"/>
    <cellStyle name="_ET_STYLE_NoName_00_ 43 2 3 2 2" xfId="10992"/>
    <cellStyle name="_ET_STYLE_NoName_00_ 43 2 3 3" xfId="10990"/>
    <cellStyle name="_ET_STYLE_NoName_00_ 43 2 3_12乡中学" xfId="6948"/>
    <cellStyle name="_ET_STYLE_NoName_00_ 43 2 3_12乡中学 2" xfId="10994"/>
    <cellStyle name="_ET_STYLE_NoName_00_ 43 2 3_12乡中学_1" xfId="9856"/>
    <cellStyle name="_ET_STYLE_NoName_00_ 43 2 3_13乡小学" xfId="6883"/>
    <cellStyle name="_ET_STYLE_NoName_00_ 43 2 3_13乡小学 2" xfId="10927"/>
    <cellStyle name="_ET_STYLE_NoName_00_ 43 2 3_13乡小学_1" xfId="10153"/>
    <cellStyle name="_ET_STYLE_NoName_00_ 43 2 3_3支出明细表（股室填报）" xfId="6950"/>
    <cellStyle name="_ET_STYLE_NoName_00_ 43 2 3_3支出明细表（股室填报） 2" xfId="10996"/>
    <cellStyle name="_ET_STYLE_NoName_00_ 43 2 3_5基本公用明细" xfId="6952"/>
    <cellStyle name="_ET_STYLE_NoName_00_ 43 2 3_5基本公用明细 2" xfId="10998"/>
    <cellStyle name="_ET_STYLE_NoName_00_ 43 2 3_6专项明细县本级" xfId="6956"/>
    <cellStyle name="_ET_STYLE_NoName_00_ 43 2 3_6专项明细县本级 2" xfId="11000"/>
    <cellStyle name="_ET_STYLE_NoName_00_ 43 2 3_县本级专项对比表（各股室填报）" xfId="6065"/>
    <cellStyle name="_ET_STYLE_NoName_00_ 43 2 3_县本级专项对比表（各股室填报） 2" xfId="10206"/>
    <cellStyle name="_ET_STYLE_NoName_00_ 43 2 3_县本级专项对比表（各股室填报）_1" xfId="6960"/>
    <cellStyle name="_ET_STYLE_NoName_00_ 43 2 3_县本级专项对比表（各股室填报）_1 2" xfId="11002"/>
    <cellStyle name="_ET_STYLE_NoName_00_ 43 2 4" xfId="10883"/>
    <cellStyle name="_ET_STYLE_NoName_00_ 43 2_12乡中学" xfId="9854"/>
    <cellStyle name="_ET_STYLE_NoName_00_ 43 2_13乡小学" xfId="10151"/>
    <cellStyle name="_ET_STYLE_NoName_00_ 43 2_3支出明细表（股室填报）" xfId="6964"/>
    <cellStyle name="_ET_STYLE_NoName_00_ 43 2_3支出明细表（股室填报） 2" xfId="11004"/>
    <cellStyle name="_ET_STYLE_NoName_00_ 43 2_6专项明细县本级" xfId="6966"/>
    <cellStyle name="_ET_STYLE_NoName_00_ 43 2_6专项明细县本级 2" xfId="11006"/>
    <cellStyle name="_ET_STYLE_NoName_00_ 43 2_县本级专项对比表（各股室填报）" xfId="6553"/>
    <cellStyle name="_ET_STYLE_NoName_00_ 43 2_县本级专项对比表（各股室填报） 2" xfId="10605"/>
    <cellStyle name="_ET_STYLE_NoName_00_ 43 3" xfId="1425"/>
    <cellStyle name="_ET_STYLE_NoName_00_ 43 3 2" xfId="6968"/>
    <cellStyle name="_ET_STYLE_NoName_00_ 43 3 2 2" xfId="11010"/>
    <cellStyle name="_ET_STYLE_NoName_00_ 43 3 3" xfId="11008"/>
    <cellStyle name="_ET_STYLE_NoName_00_ 43 3_12乡中学" xfId="6055"/>
    <cellStyle name="_ET_STYLE_NoName_00_ 43 3_12乡中学 2" xfId="10192"/>
    <cellStyle name="_ET_STYLE_NoName_00_ 43 3_12乡中学_1" xfId="9857"/>
    <cellStyle name="_ET_STYLE_NoName_00_ 43 3_13乡小学" xfId="6970"/>
    <cellStyle name="_ET_STYLE_NoName_00_ 43 3_13乡小学 2" xfId="11012"/>
    <cellStyle name="_ET_STYLE_NoName_00_ 43 3_13乡小学_1" xfId="10154"/>
    <cellStyle name="_ET_STYLE_NoName_00_ 43 3_3支出明细表（股室填报）" xfId="6972"/>
    <cellStyle name="_ET_STYLE_NoName_00_ 43 3_3支出明细表（股室填报） 2" xfId="11014"/>
    <cellStyle name="_ET_STYLE_NoName_00_ 43 3_5基本公用明细" xfId="6937"/>
    <cellStyle name="_ET_STYLE_NoName_00_ 43 3_5基本公用明细 2" xfId="10981"/>
    <cellStyle name="_ET_STYLE_NoName_00_ 43 3_6专项明细县本级" xfId="6974"/>
    <cellStyle name="_ET_STYLE_NoName_00_ 43 3_6专项明细县本级 2" xfId="11016"/>
    <cellStyle name="_ET_STYLE_NoName_00_ 43 3_县本级专项对比表（各股室填报）" xfId="6976"/>
    <cellStyle name="_ET_STYLE_NoName_00_ 43 3_县本级专项对比表（各股室填报） 2" xfId="11018"/>
    <cellStyle name="_ET_STYLE_NoName_00_ 43 3_县本级专项对比表（各股室填报）_1" xfId="6979"/>
    <cellStyle name="_ET_STYLE_NoName_00_ 43 3_县本级专项对比表（各股室填报）_1 2" xfId="11021"/>
    <cellStyle name="_ET_STYLE_NoName_00_ 43 4" xfId="1426"/>
    <cellStyle name="_ET_STYLE_NoName_00_ 43 4 2" xfId="6981"/>
    <cellStyle name="_ET_STYLE_NoName_00_ 43 4 2 2" xfId="11026"/>
    <cellStyle name="_ET_STYLE_NoName_00_ 43 4 3" xfId="11024"/>
    <cellStyle name="_ET_STYLE_NoName_00_ 43 4_12乡中学" xfId="6983"/>
    <cellStyle name="_ET_STYLE_NoName_00_ 43 4_12乡中学 2" xfId="11028"/>
    <cellStyle name="_ET_STYLE_NoName_00_ 43 4_12乡中学_1" xfId="9858"/>
    <cellStyle name="_ET_STYLE_NoName_00_ 43 4_13乡小学" xfId="6986"/>
    <cellStyle name="_ET_STYLE_NoName_00_ 43 4_13乡小学 2" xfId="11030"/>
    <cellStyle name="_ET_STYLE_NoName_00_ 43 4_13乡小学_1" xfId="10155"/>
    <cellStyle name="_ET_STYLE_NoName_00_ 43 4_3支出明细表（股室填报）" xfId="6988"/>
    <cellStyle name="_ET_STYLE_NoName_00_ 43 4_3支出明细表（股室填报） 2" xfId="11032"/>
    <cellStyle name="_ET_STYLE_NoName_00_ 43 4_5基本公用明细" xfId="6991"/>
    <cellStyle name="_ET_STYLE_NoName_00_ 43 4_5基本公用明细 2" xfId="11036"/>
    <cellStyle name="_ET_STYLE_NoName_00_ 43 4_6专项明细县本级" xfId="6994"/>
    <cellStyle name="_ET_STYLE_NoName_00_ 43 4_6专项明细县本级 2" xfId="11038"/>
    <cellStyle name="_ET_STYLE_NoName_00_ 43 4_县本级专项对比表（各股室填报）" xfId="6123"/>
    <cellStyle name="_ET_STYLE_NoName_00_ 43 4_县本级专项对比表（各股室填报） 2" xfId="10239"/>
    <cellStyle name="_ET_STYLE_NoName_00_ 43 4_县本级专项对比表（各股室填报）_1" xfId="6996"/>
    <cellStyle name="_ET_STYLE_NoName_00_ 43 4_县本级专项对比表（各股室填报）_1 2" xfId="11040"/>
    <cellStyle name="_ET_STYLE_NoName_00_ 43 5" xfId="10969"/>
    <cellStyle name="_ET_STYLE_NoName_00_ 43_12乡中学" xfId="9853"/>
    <cellStyle name="_ET_STYLE_NoName_00_ 43_13乡小学" xfId="10150"/>
    <cellStyle name="_ET_STYLE_NoName_00_ 43_3支出明细表（股室填报）" xfId="6999"/>
    <cellStyle name="_ET_STYLE_NoName_00_ 43_3支出明细表（股室填报） 2" xfId="11043"/>
    <cellStyle name="_ET_STYLE_NoName_00_ 43_6专项明细县本级" xfId="6104"/>
    <cellStyle name="_ET_STYLE_NoName_00_ 43_6专项明细县本级 2" xfId="10228"/>
    <cellStyle name="_ET_STYLE_NoName_00_ 43_县本级专项对比表（各股室填报）" xfId="7002"/>
    <cellStyle name="_ET_STYLE_NoName_00_ 43_县本级专项对比表（各股室填报） 2" xfId="11045"/>
    <cellStyle name="_ET_STYLE_NoName_00_ 44" xfId="1427"/>
    <cellStyle name="_ET_STYLE_NoName_00_ 44 2" xfId="1428"/>
    <cellStyle name="_ET_STYLE_NoName_00_ 44 2 2" xfId="1429"/>
    <cellStyle name="_ET_STYLE_NoName_00_ 44 2 2 2" xfId="7006"/>
    <cellStyle name="_ET_STYLE_NoName_00_ 44 2 2 2 2" xfId="11053"/>
    <cellStyle name="_ET_STYLE_NoName_00_ 44 2 2 3" xfId="11051"/>
    <cellStyle name="_ET_STYLE_NoName_00_ 44 2 2_12乡中学" xfId="7008"/>
    <cellStyle name="_ET_STYLE_NoName_00_ 44 2 2_12乡中学 2" xfId="11055"/>
    <cellStyle name="_ET_STYLE_NoName_00_ 44 2 2_12乡中学_1" xfId="9861"/>
    <cellStyle name="_ET_STYLE_NoName_00_ 44 2 2_13乡小学" xfId="7010"/>
    <cellStyle name="_ET_STYLE_NoName_00_ 44 2 2_13乡小学 2" xfId="11058"/>
    <cellStyle name="_ET_STYLE_NoName_00_ 44 2 2_13乡小学_1" xfId="10158"/>
    <cellStyle name="_ET_STYLE_NoName_00_ 44 2 2_3支出明细表（股室填报）" xfId="7013"/>
    <cellStyle name="_ET_STYLE_NoName_00_ 44 2 2_3支出明细表（股室填报） 2" xfId="11061"/>
    <cellStyle name="_ET_STYLE_NoName_00_ 44 2 2_5基本公用明细" xfId="7016"/>
    <cellStyle name="_ET_STYLE_NoName_00_ 44 2 2_5基本公用明细 2" xfId="11063"/>
    <cellStyle name="_ET_STYLE_NoName_00_ 44 2 2_6专项明细县本级" xfId="7021"/>
    <cellStyle name="_ET_STYLE_NoName_00_ 44 2 2_6专项明细县本级 2" xfId="11065"/>
    <cellStyle name="_ET_STYLE_NoName_00_ 44 2 2_县本级专项对比表（各股室填报）" xfId="7023"/>
    <cellStyle name="_ET_STYLE_NoName_00_ 44 2 2_县本级专项对比表（各股室填报） 2" xfId="11067"/>
    <cellStyle name="_ET_STYLE_NoName_00_ 44 2 2_县本级专项对比表（各股室填报）_1" xfId="7025"/>
    <cellStyle name="_ET_STYLE_NoName_00_ 44 2 2_县本级专项对比表（各股室填报）_1 2" xfId="11069"/>
    <cellStyle name="_ET_STYLE_NoName_00_ 44 2 3" xfId="1430"/>
    <cellStyle name="_ET_STYLE_NoName_00_ 44 2 3 2" xfId="7027"/>
    <cellStyle name="_ET_STYLE_NoName_00_ 44 2 3 2 2" xfId="11073"/>
    <cellStyle name="_ET_STYLE_NoName_00_ 44 2 3 3" xfId="11071"/>
    <cellStyle name="_ET_STYLE_NoName_00_ 44 2 3_12乡中学" xfId="6421"/>
    <cellStyle name="_ET_STYLE_NoName_00_ 44 2 3_12乡中学 2" xfId="10480"/>
    <cellStyle name="_ET_STYLE_NoName_00_ 44 2 3_12乡中学_1" xfId="9862"/>
    <cellStyle name="_ET_STYLE_NoName_00_ 44 2 3_13乡小学" xfId="6111"/>
    <cellStyle name="_ET_STYLE_NoName_00_ 44 2 3_13乡小学 2" xfId="10236"/>
    <cellStyle name="_ET_STYLE_NoName_00_ 44 2 3_13乡小学_1" xfId="10159"/>
    <cellStyle name="_ET_STYLE_NoName_00_ 44 2 3_3支出明细表（股室填报）" xfId="7029"/>
    <cellStyle name="_ET_STYLE_NoName_00_ 44 2 3_3支出明细表（股室填报） 2" xfId="11075"/>
    <cellStyle name="_ET_STYLE_NoName_00_ 44 2 3_5基本公用明细" xfId="7032"/>
    <cellStyle name="_ET_STYLE_NoName_00_ 44 2 3_5基本公用明细 2" xfId="11077"/>
    <cellStyle name="_ET_STYLE_NoName_00_ 44 2 3_6专项明细县本级" xfId="7034"/>
    <cellStyle name="_ET_STYLE_NoName_00_ 44 2 3_6专项明细县本级 2" xfId="11079"/>
    <cellStyle name="_ET_STYLE_NoName_00_ 44 2 3_县本级专项对比表（各股室填报）" xfId="6069"/>
    <cellStyle name="_ET_STYLE_NoName_00_ 44 2 3_县本级专项对比表（各股室填报） 2" xfId="10208"/>
    <cellStyle name="_ET_STYLE_NoName_00_ 44 2 3_县本级专项对比表（各股室填报）_1" xfId="7037"/>
    <cellStyle name="_ET_STYLE_NoName_00_ 44 2 3_县本级专项对比表（各股室填报）_1 2" xfId="11082"/>
    <cellStyle name="_ET_STYLE_NoName_00_ 44 2 4" xfId="11049"/>
    <cellStyle name="_ET_STYLE_NoName_00_ 44 2_12乡中学" xfId="9860"/>
    <cellStyle name="_ET_STYLE_NoName_00_ 44 2_13乡小学" xfId="10157"/>
    <cellStyle name="_ET_STYLE_NoName_00_ 44 2_3支出明细表（股室填报）" xfId="7039"/>
    <cellStyle name="_ET_STYLE_NoName_00_ 44 2_3支出明细表（股室填报） 2" xfId="11084"/>
    <cellStyle name="_ET_STYLE_NoName_00_ 44 2_6专项明细县本级" xfId="7042"/>
    <cellStyle name="_ET_STYLE_NoName_00_ 44 2_6专项明细县本级 2" xfId="11086"/>
    <cellStyle name="_ET_STYLE_NoName_00_ 44 2_县本级专项对比表（各股室填报）" xfId="7044"/>
    <cellStyle name="_ET_STYLE_NoName_00_ 44 2_县本级专项对比表（各股室填报） 2" xfId="11088"/>
    <cellStyle name="_ET_STYLE_NoName_00_ 44 3" xfId="1431"/>
    <cellStyle name="_ET_STYLE_NoName_00_ 44 3 2" xfId="7046"/>
    <cellStyle name="_ET_STYLE_NoName_00_ 44 3 2 2" xfId="11092"/>
    <cellStyle name="_ET_STYLE_NoName_00_ 44 3 3" xfId="11090"/>
    <cellStyle name="_ET_STYLE_NoName_00_ 44 3_12乡中学" xfId="7048"/>
    <cellStyle name="_ET_STYLE_NoName_00_ 44 3_12乡中学 2" xfId="11094"/>
    <cellStyle name="_ET_STYLE_NoName_00_ 44 3_12乡中学_1" xfId="9863"/>
    <cellStyle name="_ET_STYLE_NoName_00_ 44 3_13乡小学" xfId="6247"/>
    <cellStyle name="_ET_STYLE_NoName_00_ 44 3_13乡小学 2" xfId="10331"/>
    <cellStyle name="_ET_STYLE_NoName_00_ 44 3_13乡小学_1" xfId="10160"/>
    <cellStyle name="_ET_STYLE_NoName_00_ 44 3_3支出明细表（股室填报）" xfId="7052"/>
    <cellStyle name="_ET_STYLE_NoName_00_ 44 3_3支出明细表（股室填报） 2" xfId="11096"/>
    <cellStyle name="_ET_STYLE_NoName_00_ 44 3_5基本公用明细" xfId="7054"/>
    <cellStyle name="_ET_STYLE_NoName_00_ 44 3_5基本公用明细 2" xfId="11098"/>
    <cellStyle name="_ET_STYLE_NoName_00_ 44 3_6专项明细县本级" xfId="7056"/>
    <cellStyle name="_ET_STYLE_NoName_00_ 44 3_6专项明细县本级 2" xfId="11100"/>
    <cellStyle name="_ET_STYLE_NoName_00_ 44 3_县本级专项对比表（各股室填报）" xfId="7058"/>
    <cellStyle name="_ET_STYLE_NoName_00_ 44 3_县本级专项对比表（各股室填报） 2" xfId="11102"/>
    <cellStyle name="_ET_STYLE_NoName_00_ 44 3_县本级专项对比表（各股室填报）_1" xfId="7060"/>
    <cellStyle name="_ET_STYLE_NoName_00_ 44 3_县本级专项对比表（各股室填报）_1 2" xfId="11104"/>
    <cellStyle name="_ET_STYLE_NoName_00_ 44 4" xfId="1432"/>
    <cellStyle name="_ET_STYLE_NoName_00_ 44 4 2" xfId="7063"/>
    <cellStyle name="_ET_STYLE_NoName_00_ 44 4 2 2" xfId="11108"/>
    <cellStyle name="_ET_STYLE_NoName_00_ 44 4 3" xfId="11106"/>
    <cellStyle name="_ET_STYLE_NoName_00_ 44 4_12乡中学" xfId="7065"/>
    <cellStyle name="_ET_STYLE_NoName_00_ 44 4_12乡中学 2" xfId="11110"/>
    <cellStyle name="_ET_STYLE_NoName_00_ 44 4_12乡中学_1" xfId="9864"/>
    <cellStyle name="_ET_STYLE_NoName_00_ 44 4_13乡小学" xfId="6074"/>
    <cellStyle name="_ET_STYLE_NoName_00_ 44 4_13乡小学 2" xfId="10212"/>
    <cellStyle name="_ET_STYLE_NoName_00_ 44 4_13乡小学_1" xfId="10161"/>
    <cellStyle name="_ET_STYLE_NoName_00_ 44 4_3支出明细表（股室填报）" xfId="7067"/>
    <cellStyle name="_ET_STYLE_NoName_00_ 44 4_3支出明细表（股室填报） 2" xfId="11112"/>
    <cellStyle name="_ET_STYLE_NoName_00_ 44 4_5基本公用明细" xfId="7069"/>
    <cellStyle name="_ET_STYLE_NoName_00_ 44 4_5基本公用明细 2" xfId="11114"/>
    <cellStyle name="_ET_STYLE_NoName_00_ 44 4_6专项明细县本级" xfId="7071"/>
    <cellStyle name="_ET_STYLE_NoName_00_ 44 4_6专项明细县本级 2" xfId="11116"/>
    <cellStyle name="_ET_STYLE_NoName_00_ 44 4_县本级专项对比表（各股室填报）" xfId="6174"/>
    <cellStyle name="_ET_STYLE_NoName_00_ 44 4_县本级专项对比表（各股室填报） 2" xfId="10277"/>
    <cellStyle name="_ET_STYLE_NoName_00_ 44 4_县本级专项对比表（各股室填报）_1" xfId="7073"/>
    <cellStyle name="_ET_STYLE_NoName_00_ 44 4_县本级专项对比表（各股室填报）_1 2" xfId="11118"/>
    <cellStyle name="_ET_STYLE_NoName_00_ 44 5" xfId="11047"/>
    <cellStyle name="_ET_STYLE_NoName_00_ 44_12乡中学" xfId="9859"/>
    <cellStyle name="_ET_STYLE_NoName_00_ 44_13乡小学" xfId="10156"/>
    <cellStyle name="_ET_STYLE_NoName_00_ 44_3支出明细表（股室填报）" xfId="7075"/>
    <cellStyle name="_ET_STYLE_NoName_00_ 44_3支出明细表（股室填报） 2" xfId="11120"/>
    <cellStyle name="_ET_STYLE_NoName_00_ 44_6专项明细县本级" xfId="6126"/>
    <cellStyle name="_ET_STYLE_NoName_00_ 44_6专项明细县本级 2" xfId="10241"/>
    <cellStyle name="_ET_STYLE_NoName_00_ 44_县本级专项对比表（各股室填报）" xfId="6473"/>
    <cellStyle name="_ET_STYLE_NoName_00_ 44_县本级专项对比表（各股室填报） 2" xfId="10531"/>
    <cellStyle name="_ET_STYLE_NoName_00_ 45" xfId="1433"/>
    <cellStyle name="_ET_STYLE_NoName_00_ 45 2" xfId="1434"/>
    <cellStyle name="_ET_STYLE_NoName_00_ 45 2 2" xfId="1435"/>
    <cellStyle name="_ET_STYLE_NoName_00_ 45 2 2 2" xfId="7079"/>
    <cellStyle name="_ET_STYLE_NoName_00_ 45 2 2 2 2" xfId="11123"/>
    <cellStyle name="_ET_STYLE_NoName_00_ 45 2 2 3" xfId="11122"/>
    <cellStyle name="_ET_STYLE_NoName_00_ 45 2 2_12乡中学" xfId="7080"/>
    <cellStyle name="_ET_STYLE_NoName_00_ 45 2 2_12乡中学 2" xfId="11124"/>
    <cellStyle name="_ET_STYLE_NoName_00_ 45 2 2_12乡中学_1" xfId="9867"/>
    <cellStyle name="_ET_STYLE_NoName_00_ 45 2 2_13乡小学" xfId="7081"/>
    <cellStyle name="_ET_STYLE_NoName_00_ 45 2 2_13乡小学 2" xfId="11125"/>
    <cellStyle name="_ET_STYLE_NoName_00_ 45 2 2_13乡小学_1" xfId="10164"/>
    <cellStyle name="_ET_STYLE_NoName_00_ 45 2 2_3支出明细表（股室填报）" xfId="7083"/>
    <cellStyle name="_ET_STYLE_NoName_00_ 45 2 2_3支出明细表（股室填报） 2" xfId="11126"/>
    <cellStyle name="_ET_STYLE_NoName_00_ 45 2 2_5基本公用明细" xfId="6997"/>
    <cellStyle name="_ET_STYLE_NoName_00_ 45 2 2_5基本公用明细 2" xfId="11041"/>
    <cellStyle name="_ET_STYLE_NoName_00_ 45 2 2_6专项明细县本级" xfId="7084"/>
    <cellStyle name="_ET_STYLE_NoName_00_ 45 2 2_6专项明细县本级 2" xfId="11127"/>
    <cellStyle name="_ET_STYLE_NoName_00_ 45 2 2_县本级专项对比表（各股室填报）" xfId="7085"/>
    <cellStyle name="_ET_STYLE_NoName_00_ 45 2 2_县本级专项对比表（各股室填报） 2" xfId="11128"/>
    <cellStyle name="_ET_STYLE_NoName_00_ 45 2 2_县本级专项对比表（各股室填报）_1" xfId="7086"/>
    <cellStyle name="_ET_STYLE_NoName_00_ 45 2 2_县本级专项对比表（各股室填报）_1 2" xfId="11129"/>
    <cellStyle name="_ET_STYLE_NoName_00_ 45 2 3" xfId="1436"/>
    <cellStyle name="_ET_STYLE_NoName_00_ 45 2 3 2" xfId="7087"/>
    <cellStyle name="_ET_STYLE_NoName_00_ 45 2 3 2 2" xfId="11130"/>
    <cellStyle name="_ET_STYLE_NoName_00_ 45 2 3 3" xfId="10984"/>
    <cellStyle name="_ET_STYLE_NoName_00_ 45 2 3_12乡中学" xfId="7088"/>
    <cellStyle name="_ET_STYLE_NoName_00_ 45 2 3_12乡中学 2" xfId="11131"/>
    <cellStyle name="_ET_STYLE_NoName_00_ 45 2 3_12乡中学_1" xfId="9868"/>
    <cellStyle name="_ET_STYLE_NoName_00_ 45 2 3_13乡小学" xfId="7090"/>
    <cellStyle name="_ET_STYLE_NoName_00_ 45 2 3_13乡小学 2" xfId="11132"/>
    <cellStyle name="_ET_STYLE_NoName_00_ 45 2 3_13乡小学_1" xfId="10165"/>
    <cellStyle name="_ET_STYLE_NoName_00_ 45 2 3_3支出明细表（股室填报）" xfId="6212"/>
    <cellStyle name="_ET_STYLE_NoName_00_ 45 2 3_3支出明细表（股室填报） 2" xfId="10299"/>
    <cellStyle name="_ET_STYLE_NoName_00_ 45 2 3_5基本公用明细" xfId="7094"/>
    <cellStyle name="_ET_STYLE_NoName_00_ 45 2 3_5基本公用明细 2" xfId="11135"/>
    <cellStyle name="_ET_STYLE_NoName_00_ 45 2 3_6专项明细县本级" xfId="7095"/>
    <cellStyle name="_ET_STYLE_NoName_00_ 45 2 3_6专项明细县本级 2" xfId="11136"/>
    <cellStyle name="_ET_STYLE_NoName_00_ 45 2 3_县本级专项对比表（各股室填报）" xfId="6072"/>
    <cellStyle name="_ET_STYLE_NoName_00_ 45 2 3_县本级专项对比表（各股室填报） 2" xfId="10211"/>
    <cellStyle name="_ET_STYLE_NoName_00_ 45 2 3_县本级专项对比表（各股室填报）_1" xfId="7097"/>
    <cellStyle name="_ET_STYLE_NoName_00_ 45 2 3_县本级专项对比表（各股室填报）_1 2" xfId="11139"/>
    <cellStyle name="_ET_STYLE_NoName_00_ 45 2 4" xfId="10245"/>
    <cellStyle name="_ET_STYLE_NoName_00_ 45 2_12乡中学" xfId="9866"/>
    <cellStyle name="_ET_STYLE_NoName_00_ 45 2_13乡小学" xfId="10163"/>
    <cellStyle name="_ET_STYLE_NoName_00_ 45 2_3支出明细表（股室填报）" xfId="7035"/>
    <cellStyle name="_ET_STYLE_NoName_00_ 45 2_3支出明细表（股室填报） 2" xfId="11080"/>
    <cellStyle name="_ET_STYLE_NoName_00_ 45 2_6专项明细县本级" xfId="7098"/>
    <cellStyle name="_ET_STYLE_NoName_00_ 45 2_6专项明细县本级 2" xfId="11140"/>
    <cellStyle name="_ET_STYLE_NoName_00_ 45 2_县本级专项对比表（各股室填报）" xfId="7099"/>
    <cellStyle name="_ET_STYLE_NoName_00_ 45 2_县本级专项对比表（各股室填报） 2" xfId="11141"/>
    <cellStyle name="_ET_STYLE_NoName_00_ 45 3" xfId="1437"/>
    <cellStyle name="_ET_STYLE_NoName_00_ 45 3 2" xfId="7101"/>
    <cellStyle name="_ET_STYLE_NoName_00_ 45 3 2 2" xfId="11144"/>
    <cellStyle name="_ET_STYLE_NoName_00_ 45 3 3" xfId="11142"/>
    <cellStyle name="_ET_STYLE_NoName_00_ 45 3_12乡中学" xfId="7102"/>
    <cellStyle name="_ET_STYLE_NoName_00_ 45 3_12乡中学 2" xfId="11147"/>
    <cellStyle name="_ET_STYLE_NoName_00_ 45 3_12乡中学_1" xfId="9869"/>
    <cellStyle name="_ET_STYLE_NoName_00_ 45 3_13乡小学" xfId="6273"/>
    <cellStyle name="_ET_STYLE_NoName_00_ 45 3_13乡小学 2" xfId="10355"/>
    <cellStyle name="_ET_STYLE_NoName_00_ 45 3_13乡小学_1" xfId="10166"/>
    <cellStyle name="_ET_STYLE_NoName_00_ 45 3_3支出明细表（股室填报）" xfId="7096"/>
    <cellStyle name="_ET_STYLE_NoName_00_ 45 3_3支出明细表（股室填报） 2" xfId="11137"/>
    <cellStyle name="_ET_STYLE_NoName_00_ 45 3_5基本公用明细" xfId="7103"/>
    <cellStyle name="_ET_STYLE_NoName_00_ 45 3_5基本公用明细 2" xfId="11148"/>
    <cellStyle name="_ET_STYLE_NoName_00_ 45 3_6专项明细县本级" xfId="7104"/>
    <cellStyle name="_ET_STYLE_NoName_00_ 45 3_6专项明细县本级 2" xfId="11149"/>
    <cellStyle name="_ET_STYLE_NoName_00_ 45 3_县本级专项对比表（各股室填报）" xfId="6422"/>
    <cellStyle name="_ET_STYLE_NoName_00_ 45 3_县本级专项对比表（各股室填报） 2" xfId="10481"/>
    <cellStyle name="_ET_STYLE_NoName_00_ 45 3_县本级专项对比表（各股室填报）_1" xfId="7105"/>
    <cellStyle name="_ET_STYLE_NoName_00_ 45 3_县本级专项对比表（各股室填报）_1 2" xfId="11150"/>
    <cellStyle name="_ET_STYLE_NoName_00_ 45 4" xfId="1438"/>
    <cellStyle name="_ET_STYLE_NoName_00_ 45 4 2" xfId="7106"/>
    <cellStyle name="_ET_STYLE_NoName_00_ 45 4 2 2" xfId="11152"/>
    <cellStyle name="_ET_STYLE_NoName_00_ 45 4 3" xfId="11151"/>
    <cellStyle name="_ET_STYLE_NoName_00_ 45 4_12乡中学" xfId="6043"/>
    <cellStyle name="_ET_STYLE_NoName_00_ 45 4_12乡中学 2" xfId="10188"/>
    <cellStyle name="_ET_STYLE_NoName_00_ 45 4_12乡中学_1" xfId="9870"/>
    <cellStyle name="_ET_STYLE_NoName_00_ 45 4_13乡小学" xfId="7107"/>
    <cellStyle name="_ET_STYLE_NoName_00_ 45 4_13乡小学 2" xfId="11153"/>
    <cellStyle name="_ET_STYLE_NoName_00_ 45 4_13乡小学_1" xfId="10167"/>
    <cellStyle name="_ET_STYLE_NoName_00_ 45 4_3支出明细表（股室填报）" xfId="7108"/>
    <cellStyle name="_ET_STYLE_NoName_00_ 45 4_3支出明细表（股室填报） 2" xfId="11154"/>
    <cellStyle name="_ET_STYLE_NoName_00_ 45 4_5基本公用明细" xfId="7113"/>
    <cellStyle name="_ET_STYLE_NoName_00_ 45 4_5基本公用明细 2" xfId="11158"/>
    <cellStyle name="_ET_STYLE_NoName_00_ 45 4_6专项明细县本级" xfId="6753"/>
    <cellStyle name="_ET_STYLE_NoName_00_ 45 4_6专项明细县本级 2" xfId="10804"/>
    <cellStyle name="_ET_STYLE_NoName_00_ 45 4_县本级专项对比表（各股室填报）" xfId="7011"/>
    <cellStyle name="_ET_STYLE_NoName_00_ 45 4_县本级专项对比表（各股室填报） 2" xfId="11059"/>
    <cellStyle name="_ET_STYLE_NoName_00_ 45 4_县本级专项对比表（各股室填报）_1" xfId="7114"/>
    <cellStyle name="_ET_STYLE_NoName_00_ 45 4_县本级专项对比表（各股室填报）_1 2" xfId="11159"/>
    <cellStyle name="_ET_STYLE_NoName_00_ 45 5" xfId="11121"/>
    <cellStyle name="_ET_STYLE_NoName_00_ 45_12乡中学" xfId="9865"/>
    <cellStyle name="_ET_STYLE_NoName_00_ 45_13乡小学" xfId="10162"/>
    <cellStyle name="_ET_STYLE_NoName_00_ 45_3支出明细表（股室填报）" xfId="7115"/>
    <cellStyle name="_ET_STYLE_NoName_00_ 45_3支出明细表（股室填报） 2" xfId="11161"/>
    <cellStyle name="_ET_STYLE_NoName_00_ 45_6专项明细县本级" xfId="7116"/>
    <cellStyle name="_ET_STYLE_NoName_00_ 45_6专项明细县本级 2" xfId="11162"/>
    <cellStyle name="_ET_STYLE_NoName_00_ 45_县本级专项对比表（各股室填报）" xfId="7117"/>
    <cellStyle name="_ET_STYLE_NoName_00_ 45_县本级专项对比表（各股室填报） 2" xfId="11163"/>
    <cellStyle name="_ET_STYLE_NoName_00_ 46" xfId="1439"/>
    <cellStyle name="_ET_STYLE_NoName_00_ 46 2" xfId="1440"/>
    <cellStyle name="_ET_STYLE_NoName_00_ 46 2 2" xfId="1441"/>
    <cellStyle name="_ET_STYLE_NoName_00_ 46 2 2 2" xfId="7118"/>
    <cellStyle name="_ET_STYLE_NoName_00_ 46 2 2 2 2" xfId="11167"/>
    <cellStyle name="_ET_STYLE_NoName_00_ 46 2 2 3" xfId="11166"/>
    <cellStyle name="_ET_STYLE_NoName_00_ 46 2 2_12乡中学" xfId="7119"/>
    <cellStyle name="_ET_STYLE_NoName_00_ 46 2 2_12乡中学 2" xfId="11168"/>
    <cellStyle name="_ET_STYLE_NoName_00_ 46 2 2_12乡中学_1" xfId="9873"/>
    <cellStyle name="_ET_STYLE_NoName_00_ 46 2 2_13乡小学" xfId="7120"/>
    <cellStyle name="_ET_STYLE_NoName_00_ 46 2 2_13乡小学 2" xfId="11169"/>
    <cellStyle name="_ET_STYLE_NoName_00_ 46 2 2_13乡小学_1" xfId="10170"/>
    <cellStyle name="_ET_STYLE_NoName_00_ 46 2 2_3支出明细表（股室填报）" xfId="7121"/>
    <cellStyle name="_ET_STYLE_NoName_00_ 46 2 2_3支出明细表（股室填报） 2" xfId="11170"/>
    <cellStyle name="_ET_STYLE_NoName_00_ 46 2 2_5基本公用明细" xfId="7122"/>
    <cellStyle name="_ET_STYLE_NoName_00_ 46 2 2_5基本公用明细 2" xfId="11171"/>
    <cellStyle name="_ET_STYLE_NoName_00_ 46 2 2_6专项明细县本级" xfId="7123"/>
    <cellStyle name="_ET_STYLE_NoName_00_ 46 2 2_6专项明细县本级 2" xfId="11172"/>
    <cellStyle name="_ET_STYLE_NoName_00_ 46 2 2_县本级专项对比表（各股室填报）" xfId="7124"/>
    <cellStyle name="_ET_STYLE_NoName_00_ 46 2 2_县本级专项对比表（各股室填报） 2" xfId="11173"/>
    <cellStyle name="_ET_STYLE_NoName_00_ 46 2 2_县本级专项对比表（各股室填报）_1" xfId="7125"/>
    <cellStyle name="_ET_STYLE_NoName_00_ 46 2 2_县本级专项对比表（各股室填报）_1 2" xfId="11174"/>
    <cellStyle name="_ET_STYLE_NoName_00_ 46 2 3" xfId="1442"/>
    <cellStyle name="_ET_STYLE_NoName_00_ 46 2 3 2" xfId="7126"/>
    <cellStyle name="_ET_STYLE_NoName_00_ 46 2 3 2 2" xfId="11176"/>
    <cellStyle name="_ET_STYLE_NoName_00_ 46 2 3 3" xfId="11175"/>
    <cellStyle name="_ET_STYLE_NoName_00_ 46 2 3_12乡中学" xfId="6341"/>
    <cellStyle name="_ET_STYLE_NoName_00_ 46 2 3_12乡中学 2" xfId="10414"/>
    <cellStyle name="_ET_STYLE_NoName_00_ 46 2 3_12乡中学_1" xfId="9874"/>
    <cellStyle name="_ET_STYLE_NoName_00_ 46 2 3_13乡小学" xfId="7127"/>
    <cellStyle name="_ET_STYLE_NoName_00_ 46 2 3_13乡小学 2" xfId="11177"/>
    <cellStyle name="_ET_STYLE_NoName_00_ 46 2 3_13乡小学_1" xfId="10171"/>
    <cellStyle name="_ET_STYLE_NoName_00_ 46 2 3_3支出明细表（股室填报）" xfId="7100"/>
    <cellStyle name="_ET_STYLE_NoName_00_ 46 2 3_3支出明细表（股室填报） 2" xfId="11143"/>
    <cellStyle name="_ET_STYLE_NoName_00_ 46 2 3_5基本公用明细" xfId="7128"/>
    <cellStyle name="_ET_STYLE_NoName_00_ 46 2 3_5基本公用明细 2" xfId="11178"/>
    <cellStyle name="_ET_STYLE_NoName_00_ 46 2 3_6专项明细县本级" xfId="7109"/>
    <cellStyle name="_ET_STYLE_NoName_00_ 46 2 3_6专项明细县本级 2" xfId="11155"/>
    <cellStyle name="_ET_STYLE_NoName_00_ 46 2 3_县本级专项对比表（各股室填报）" xfId="6084"/>
    <cellStyle name="_ET_STYLE_NoName_00_ 46 2 3_县本级专项对比表（各股室填报） 2" xfId="10216"/>
    <cellStyle name="_ET_STYLE_NoName_00_ 46 2 3_县本级专项对比表（各股室填报）_1" xfId="7129"/>
    <cellStyle name="_ET_STYLE_NoName_00_ 46 2 3_县本级专项对比表（各股室填报）_1 2" xfId="11179"/>
    <cellStyle name="_ET_STYLE_NoName_00_ 46 2 4" xfId="11165"/>
    <cellStyle name="_ET_STYLE_NoName_00_ 46 2_12乡中学" xfId="9872"/>
    <cellStyle name="_ET_STYLE_NoName_00_ 46 2_13乡小学" xfId="10169"/>
    <cellStyle name="_ET_STYLE_NoName_00_ 46 2_3支出明细表（股室填报）" xfId="6030"/>
    <cellStyle name="_ET_STYLE_NoName_00_ 46 2_3支出明细表（股室填报） 2" xfId="10175"/>
    <cellStyle name="_ET_STYLE_NoName_00_ 46 2_6专项明细县本级" xfId="7131"/>
    <cellStyle name="_ET_STYLE_NoName_00_ 46 2_6专项明细县本级 2" xfId="11181"/>
    <cellStyle name="_ET_STYLE_NoName_00_ 46 2_县本级专项对比表（各股室填报）" xfId="7132"/>
    <cellStyle name="_ET_STYLE_NoName_00_ 46 2_县本级专项对比表（各股室填报） 2" xfId="11182"/>
    <cellStyle name="_ET_STYLE_NoName_00_ 46 3" xfId="1443"/>
    <cellStyle name="_ET_STYLE_NoName_00_ 46 3 2" xfId="7133"/>
    <cellStyle name="_ET_STYLE_NoName_00_ 46 3 2 2" xfId="11184"/>
    <cellStyle name="_ET_STYLE_NoName_00_ 46 3 3" xfId="11183"/>
    <cellStyle name="_ET_STYLE_NoName_00_ 46 3_12乡中学" xfId="7135"/>
    <cellStyle name="_ET_STYLE_NoName_00_ 46 3_12乡中学 2" xfId="11187"/>
    <cellStyle name="_ET_STYLE_NoName_00_ 46 3_12乡中学_1" xfId="9875"/>
    <cellStyle name="_ET_STYLE_NoName_00_ 46 3_13乡小学" xfId="7136"/>
    <cellStyle name="_ET_STYLE_NoName_00_ 46 3_13乡小学 2" xfId="11188"/>
    <cellStyle name="_ET_STYLE_NoName_00_ 46 3_13乡小学_1" xfId="10172"/>
    <cellStyle name="_ET_STYLE_NoName_00_ 46 3_3支出明细表（股室填报）" xfId="7137"/>
    <cellStyle name="_ET_STYLE_NoName_00_ 46 3_3支出明细表（股室填报） 2" xfId="11189"/>
    <cellStyle name="_ET_STYLE_NoName_00_ 46 3_5基本公用明细" xfId="7141"/>
    <cellStyle name="_ET_STYLE_NoName_00_ 46 3_5基本公用明细 2" xfId="11190"/>
    <cellStyle name="_ET_STYLE_NoName_00_ 46 3_6专项明细县本级" xfId="7142"/>
    <cellStyle name="_ET_STYLE_NoName_00_ 46 3_6专项明细县本级 2" xfId="11191"/>
    <cellStyle name="_ET_STYLE_NoName_00_ 46 3_县本级专项对比表（各股室填报）" xfId="7143"/>
    <cellStyle name="_ET_STYLE_NoName_00_ 46 3_县本级专项对比表（各股室填报） 2" xfId="11192"/>
    <cellStyle name="_ET_STYLE_NoName_00_ 46 3_县本级专项对比表（各股室填报）_1" xfId="7148"/>
    <cellStyle name="_ET_STYLE_NoName_00_ 46 3_县本级专项对比表（各股室填报）_1 2" xfId="11194"/>
    <cellStyle name="_ET_STYLE_NoName_00_ 46 4" xfId="1444"/>
    <cellStyle name="_ET_STYLE_NoName_00_ 46 4 2" xfId="7150"/>
    <cellStyle name="_ET_STYLE_NoName_00_ 46 4 2 2" xfId="11196"/>
    <cellStyle name="_ET_STYLE_NoName_00_ 46 4 3" xfId="11195"/>
    <cellStyle name="_ET_STYLE_NoName_00_ 46 4_12乡中学" xfId="7151"/>
    <cellStyle name="_ET_STYLE_NoName_00_ 46 4_12乡中学 2" xfId="11197"/>
    <cellStyle name="_ET_STYLE_NoName_00_ 46 4_12乡中学_1" xfId="9876"/>
    <cellStyle name="_ET_STYLE_NoName_00_ 46 4_13乡小学" xfId="7152"/>
    <cellStyle name="_ET_STYLE_NoName_00_ 46 4_13乡小学 2" xfId="11198"/>
    <cellStyle name="_ET_STYLE_NoName_00_ 46 4_13乡小学_1" xfId="10173"/>
    <cellStyle name="_ET_STYLE_NoName_00_ 46 4_3支出明细表（股室填报）" xfId="6039"/>
    <cellStyle name="_ET_STYLE_NoName_00_ 46 4_3支出明细表（股室填报） 2" xfId="10187"/>
    <cellStyle name="_ET_STYLE_NoName_00_ 46 4_5基本公用明细" xfId="7153"/>
    <cellStyle name="_ET_STYLE_NoName_00_ 46 4_5基本公用明细 2" xfId="11199"/>
    <cellStyle name="_ET_STYLE_NoName_00_ 46 4_6专项明细县本级" xfId="7154"/>
    <cellStyle name="_ET_STYLE_NoName_00_ 46 4_6专项明细县本级 2" xfId="11200"/>
    <cellStyle name="_ET_STYLE_NoName_00_ 46 4_县本级专项对比表（各股室填报）" xfId="7155"/>
    <cellStyle name="_ET_STYLE_NoName_00_ 46 4_县本级专项对比表（各股室填报） 2" xfId="11201"/>
    <cellStyle name="_ET_STYLE_NoName_00_ 46 4_县本级专项对比表（各股室填报）_1" xfId="7156"/>
    <cellStyle name="_ET_STYLE_NoName_00_ 46 4_县本级专项对比表（各股室填报）_1 2" xfId="11202"/>
    <cellStyle name="_ET_STYLE_NoName_00_ 46 5" xfId="11164"/>
    <cellStyle name="_ET_STYLE_NoName_00_ 46_12乡中学" xfId="9871"/>
    <cellStyle name="_ET_STYLE_NoName_00_ 46_13乡小学" xfId="10168"/>
    <cellStyle name="_ET_STYLE_NoName_00_ 46_3支出明细表（股室填报）" xfId="6087"/>
    <cellStyle name="_ET_STYLE_NoName_00_ 46_3支出明细表（股室填报） 2" xfId="10218"/>
    <cellStyle name="_ET_STYLE_NoName_00_ 46_6专项明细县本级" xfId="7157"/>
    <cellStyle name="_ET_STYLE_NoName_00_ 46_6专项明细县本级 2" xfId="11203"/>
    <cellStyle name="_ET_STYLE_NoName_00_ 46_县本级专项对比表（各股室填报）" xfId="7158"/>
    <cellStyle name="_ET_STYLE_NoName_00_ 46_县本级专项对比表（各股室填报） 2" xfId="11204"/>
    <cellStyle name="_ET_STYLE_NoName_00_ 47" xfId="6064"/>
    <cellStyle name="_ET_STYLE_NoName_00_ 5" xfId="1445"/>
    <cellStyle name="_ET_STYLE_NoName_00_ 5_2015年预算汇总草表20150325预算股汇总" xfId="1446"/>
    <cellStyle name="_ET_STYLE_NoName_00_ 5_2015年预算汇总草表20150409" xfId="1447"/>
    <cellStyle name="_ET_STYLE_NoName_00_ 5_2015年预算汇总草表20150416" xfId="1448"/>
    <cellStyle name="_ET_STYLE_NoName_00_ 5_2016年预算表201512" xfId="1449"/>
    <cellStyle name="_ET_STYLE_NoName_00_ 6" xfId="1450"/>
    <cellStyle name="_ET_STYLE_NoName_00_ 6_2015年预算汇总草表20150325预算股汇总" xfId="1451"/>
    <cellStyle name="_ET_STYLE_NoName_00_ 6_2015年预算汇总草表20150409" xfId="1452"/>
    <cellStyle name="_ET_STYLE_NoName_00_ 6_2015年预算汇总草表20150416" xfId="1453"/>
    <cellStyle name="_ET_STYLE_NoName_00_ 6_2016年预算表201512" xfId="1454"/>
    <cellStyle name="_ET_STYLE_NoName_00_ 7" xfId="1455"/>
    <cellStyle name="_ET_STYLE_NoName_00_ 7_2015年预算汇总草表20150325预算股汇总" xfId="1456"/>
    <cellStyle name="_ET_STYLE_NoName_00_ 7_2015年预算汇总草表20150409" xfId="1457"/>
    <cellStyle name="_ET_STYLE_NoName_00_ 7_2015年预算汇总草表20150416" xfId="1458"/>
    <cellStyle name="_ET_STYLE_NoName_00_ 7_2016年预算表201512" xfId="1459"/>
    <cellStyle name="_ET_STYLE_NoName_00_ 8" xfId="1460"/>
    <cellStyle name="_ET_STYLE_NoName_00_ 8_2015年预算汇总草表20150325预算股汇总" xfId="1461"/>
    <cellStyle name="_ET_STYLE_NoName_00_ 8_2015年预算汇总草表20150409" xfId="1462"/>
    <cellStyle name="_ET_STYLE_NoName_00_ 8_2015年预算汇总草表20150416" xfId="1463"/>
    <cellStyle name="_ET_STYLE_NoName_00_ 8_2016年预算表201512" xfId="1464"/>
    <cellStyle name="_ET_STYLE_NoName_00_ 9" xfId="1465"/>
    <cellStyle name="_ET_STYLE_NoName_00_ 9_2015年预算汇总草表20150325预算股汇总" xfId="1466"/>
    <cellStyle name="_ET_STYLE_NoName_00_ 9_2015年预算汇总草表20150409" xfId="1467"/>
    <cellStyle name="_ET_STYLE_NoName_00_ 9_2015年预算汇总草表20150416" xfId="1468"/>
    <cellStyle name="_ET_STYLE_NoName_00_ 9_2016年预算表201512" xfId="1469"/>
    <cellStyle name="_ET_STYLE_NoName_00__2015年预算汇总草表20150325预算股汇总" xfId="1470"/>
    <cellStyle name="_ET_STYLE_NoName_00__2015年预算汇总草表20150409" xfId="1471"/>
    <cellStyle name="_ET_STYLE_NoName_00__2015年预算汇总草表20150416" xfId="1472"/>
    <cellStyle name="_ET_STYLE_NoName_00__2016年预算表201512" xfId="1473"/>
    <cellStyle name="_ET_STYLE_NoName_00__2021年一般公共预算收支总表" xfId="1474"/>
    <cellStyle name="_ET_STYLE_NoName_00__2021年政府性基金预算" xfId="1475"/>
    <cellStyle name="_ET_STYLE_NoName_00__支出功能分类" xfId="1476"/>
    <cellStyle name="20% - 强调文字颜色 1" xfId="1477" builtinId="30" customBuiltin="1"/>
    <cellStyle name="20% - 强调文字颜色 1 2" xfId="5848"/>
    <cellStyle name="20% - 强调文字颜色 1 2 2" xfId="7171"/>
    <cellStyle name="20% - 强调文字颜色 1 2 3" xfId="7170"/>
    <cellStyle name="20% - 强调文字颜色 1 3" xfId="5882"/>
    <cellStyle name="20% - 强调文字颜色 2" xfId="1478" builtinId="34" customBuiltin="1"/>
    <cellStyle name="20% - 强调文字颜色 2 2" xfId="5840"/>
    <cellStyle name="20% - 强调文字颜色 2 2 2" xfId="7173"/>
    <cellStyle name="20% - 强调文字颜色 2 2 3" xfId="7172"/>
    <cellStyle name="20% - 强调文字颜色 2 3" xfId="5883"/>
    <cellStyle name="20% - 强调文字颜色 3" xfId="1479" builtinId="38" customBuiltin="1"/>
    <cellStyle name="20% - 强调文字颜色 3 2" xfId="5839"/>
    <cellStyle name="20% - 强调文字颜色 3 2 2" xfId="7175"/>
    <cellStyle name="20% - 强调文字颜色 3 2 3" xfId="7174"/>
    <cellStyle name="20% - 强调文字颜色 3 3" xfId="5884"/>
    <cellStyle name="20% - 强调文字颜色 4" xfId="1480" builtinId="42" customBuiltin="1"/>
    <cellStyle name="20% - 强调文字颜色 4 2" xfId="5847"/>
    <cellStyle name="20% - 强调文字颜色 4 2 2" xfId="7177"/>
    <cellStyle name="20% - 强调文字颜色 4 2 3" xfId="7176"/>
    <cellStyle name="20% - 强调文字颜色 4 3" xfId="5885"/>
    <cellStyle name="20% - 强调文字颜色 5" xfId="1481" builtinId="46" customBuiltin="1"/>
    <cellStyle name="20% - 强调文字颜色 5 2" xfId="5886"/>
    <cellStyle name="20% - 强调文字颜色 5 2 2" xfId="7179"/>
    <cellStyle name="20% - 强调文字颜色 5 2 3" xfId="7178"/>
    <cellStyle name="20% - 强调文字颜色 6" xfId="1482" builtinId="50" customBuiltin="1"/>
    <cellStyle name="20% - 强调文字颜色 6 2" xfId="5887"/>
    <cellStyle name="20% - 强调文字颜色 6 2 2" xfId="6129"/>
    <cellStyle name="20% - 强调文字颜色 6 2 3" xfId="7180"/>
    <cellStyle name="20% - 着色 1" xfId="7181"/>
    <cellStyle name="20% - 着色 2" xfId="7182"/>
    <cellStyle name="20% - 着色 3" xfId="7183"/>
    <cellStyle name="20% - 着色 4" xfId="7184"/>
    <cellStyle name="20% - 着色 5" xfId="7185"/>
    <cellStyle name="20% - 着色 6" xfId="7186"/>
    <cellStyle name="40% - 强调文字颜色 1" xfId="1483" builtinId="31" customBuiltin="1"/>
    <cellStyle name="40% - 强调文字颜色 1 2" xfId="5846"/>
    <cellStyle name="40% - 强调文字颜色 1 2 2" xfId="7191"/>
    <cellStyle name="40% - 强调文字颜色 1 2 3" xfId="7190"/>
    <cellStyle name="40% - 强调文字颜色 1 3" xfId="5888"/>
    <cellStyle name="40% - 强调文字颜色 2" xfId="1484" builtinId="35" customBuiltin="1"/>
    <cellStyle name="40% - 强调文字颜色 2 2" xfId="5889"/>
    <cellStyle name="40% - 强调文字颜色 2 2 2" xfId="7193"/>
    <cellStyle name="40% - 强调文字颜色 2 2 3" xfId="7192"/>
    <cellStyle name="40% - 强调文字颜色 3" xfId="1485" builtinId="39" customBuiltin="1"/>
    <cellStyle name="40% - 强调文字颜色 3 2" xfId="5842"/>
    <cellStyle name="40% - 强调文字颜色 3 2 2" xfId="7194"/>
    <cellStyle name="40% - 强调文字颜色 3 2 3" xfId="7167"/>
    <cellStyle name="40% - 强调文字颜色 3 3" xfId="5890"/>
    <cellStyle name="40% - 强调文字颜色 4" xfId="1486" builtinId="43" customBuiltin="1"/>
    <cellStyle name="40% - 强调文字颜色 4 2" xfId="5841"/>
    <cellStyle name="40% - 强调文字颜色 4 2 2" xfId="7000"/>
    <cellStyle name="40% - 强调文字颜色 4 2 3" xfId="7197"/>
    <cellStyle name="40% - 强调文字颜色 4 3" xfId="5891"/>
    <cellStyle name="40% - 强调文字颜色 4 7 4 6" xfId="5845"/>
    <cellStyle name="40% - 强调文字颜色 5" xfId="1487" builtinId="47" customBuiltin="1"/>
    <cellStyle name="40% - 强调文字颜色 5 2" xfId="5892"/>
    <cellStyle name="40% - 强调文字颜色 5 2 2" xfId="7200"/>
    <cellStyle name="40% - 强调文字颜色 5 2 3" xfId="7091"/>
    <cellStyle name="40% - 强调文字颜色 6" xfId="1488" builtinId="51" customBuiltin="1"/>
    <cellStyle name="40% - 强调文字颜色 6 2" xfId="5849"/>
    <cellStyle name="40% - 强调文字颜色 6 2 2" xfId="7201"/>
    <cellStyle name="40% - 强调文字颜色 6 2 3" xfId="6497"/>
    <cellStyle name="40% - 强调文字颜色 6 3" xfId="5893"/>
    <cellStyle name="40% - 着色 1" xfId="7202"/>
    <cellStyle name="40% - 着色 2" xfId="7205"/>
    <cellStyle name="40% - 着色 3" xfId="7206"/>
    <cellStyle name="40% - 着色 4" xfId="7208"/>
    <cellStyle name="40% - 着色 5" xfId="7209"/>
    <cellStyle name="40% - 着色 6" xfId="7210"/>
    <cellStyle name="60% - 强调文字颜色 1" xfId="1489" builtinId="32" customBuiltin="1"/>
    <cellStyle name="60% - 强调文字颜色 1 2" xfId="5844"/>
    <cellStyle name="60% - 强调文字颜色 1 2 2" xfId="7213"/>
    <cellStyle name="60% - 强调文字颜色 1 2 3" xfId="7211"/>
    <cellStyle name="60% - 强调文字颜色 1 3" xfId="5894"/>
    <cellStyle name="60% - 强调文字颜色 2" xfId="1490" builtinId="36" customBuiltin="1"/>
    <cellStyle name="60% - 强调文字颜色 2 2" xfId="5838"/>
    <cellStyle name="60% - 强调文字颜色 2 2 2" xfId="7216"/>
    <cellStyle name="60% - 强调文字颜色 2 2 3" xfId="7214"/>
    <cellStyle name="60% - 强调文字颜色 2 3" xfId="5895"/>
    <cellStyle name="60% - 强调文字颜色 3" xfId="1491" builtinId="40" customBuiltin="1"/>
    <cellStyle name="60% - 强调文字颜色 3 2" xfId="5837"/>
    <cellStyle name="60% - 强调文字颜色 3 2 2" xfId="7220"/>
    <cellStyle name="60% - 强调文字颜色 3 2 3" xfId="7219"/>
    <cellStyle name="60% - 强调文字颜色 3 3" xfId="5896"/>
    <cellStyle name="60% - 强调文字颜色 4" xfId="1492" builtinId="44" customBuiltin="1"/>
    <cellStyle name="60% - 强调文字颜色 4 2" xfId="5836"/>
    <cellStyle name="60% - 强调文字颜色 4 2 2" xfId="7227"/>
    <cellStyle name="60% - 强调文字颜色 4 2 3" xfId="7221"/>
    <cellStyle name="60% - 强调文字颜色 4 3" xfId="5897"/>
    <cellStyle name="60% - 强调文字颜色 5" xfId="1493" builtinId="48" customBuiltin="1"/>
    <cellStyle name="60% - 强调文字颜色 5 2" xfId="5835"/>
    <cellStyle name="60% - 强调文字颜色 5 2 2" xfId="7229"/>
    <cellStyle name="60% - 强调文字颜色 5 2 3" xfId="7228"/>
    <cellStyle name="60% - 强调文字颜色 5 3" xfId="5898"/>
    <cellStyle name="60% - 强调文字颜色 6" xfId="1494" builtinId="52" customBuiltin="1"/>
    <cellStyle name="60% - 强调文字颜色 6 2" xfId="5834"/>
    <cellStyle name="60% - 强调文字颜色 6 2 2" xfId="7232"/>
    <cellStyle name="60% - 强调文字颜色 6 2 3" xfId="7231"/>
    <cellStyle name="60% - 强调文字颜色 6 3" xfId="5899"/>
    <cellStyle name="60% - 着色 1" xfId="7233"/>
    <cellStyle name="60% - 着色 2" xfId="7234"/>
    <cellStyle name="60% - 着色 3" xfId="7077"/>
    <cellStyle name="60% - 着色 4" xfId="7235"/>
    <cellStyle name="60% - 着色 5" xfId="6792"/>
    <cellStyle name="60% - 着色 6" xfId="7237"/>
    <cellStyle name="百分比 2" xfId="3847"/>
    <cellStyle name="百分比 2 2" xfId="5866"/>
    <cellStyle name="百分比 2 3" xfId="5954"/>
    <cellStyle name="百分比 2 4" xfId="11902"/>
    <cellStyle name="标题" xfId="1495" builtinId="15" customBuiltin="1"/>
    <cellStyle name="标题 1" xfId="1496" builtinId="16" customBuiltin="1"/>
    <cellStyle name="标题 1 2" xfId="5833"/>
    <cellStyle name="标题 1 2 2" xfId="7238"/>
    <cellStyle name="标题 1 3" xfId="5901"/>
    <cellStyle name="标题 2" xfId="1497" builtinId="17" customBuiltin="1"/>
    <cellStyle name="标题 2 2" xfId="5832"/>
    <cellStyle name="标题 2 2 2" xfId="6270"/>
    <cellStyle name="标题 2 3" xfId="5902"/>
    <cellStyle name="标题 3" xfId="1498" builtinId="18" customBuiltin="1"/>
    <cellStyle name="标题 3 2" xfId="5831"/>
    <cellStyle name="标题 3 2 2" xfId="7239"/>
    <cellStyle name="标题 3 3" xfId="5903"/>
    <cellStyle name="标题 4" xfId="1499" builtinId="19" customBuiltin="1"/>
    <cellStyle name="标题 4 2" xfId="5830"/>
    <cellStyle name="标题 4 2 2" xfId="7240"/>
    <cellStyle name="标题 4 3" xfId="5904"/>
    <cellStyle name="标题 5" xfId="5829"/>
    <cellStyle name="标题 5 2" xfId="7241"/>
    <cellStyle name="标题 6" xfId="5900"/>
    <cellStyle name="差" xfId="1500" builtinId="27" customBuiltin="1"/>
    <cellStyle name="差 2" xfId="5827"/>
    <cellStyle name="差 2 2" xfId="7244"/>
    <cellStyle name="差 2 3" xfId="7243"/>
    <cellStyle name="差 3" xfId="5905"/>
    <cellStyle name="差_10乡政府" xfId="7003"/>
    <cellStyle name="差_11乡财政" xfId="7245"/>
    <cellStyle name="差_12乡中学" xfId="7247"/>
    <cellStyle name="差_12乡中学 2" xfId="7248"/>
    <cellStyle name="差_12乡中学_1" xfId="9877"/>
    <cellStyle name="差_13乡小学" xfId="7217"/>
    <cellStyle name="差_13乡小学 2" xfId="7149"/>
    <cellStyle name="差_13乡小学_1" xfId="10174"/>
    <cellStyle name="差_3支出明细表（股室填报）" xfId="7249"/>
    <cellStyle name="差_3支出明细表（股室填报）_1" xfId="7251"/>
    <cellStyle name="差_3支出明细表（股室填报）_2" xfId="7256"/>
    <cellStyle name="差_3支出明细表（股室填报）_2 2" xfId="7258"/>
    <cellStyle name="差_5基本公用明细" xfId="7259"/>
    <cellStyle name="差_5基本公用明细 2" xfId="7261"/>
    <cellStyle name="差_6专项明细县本级" xfId="7262"/>
    <cellStyle name="差_6专项明细县本级_1" xfId="7078"/>
    <cellStyle name="差_6专项明细县本级_2" xfId="7236"/>
    <cellStyle name="差_6专项明细县本级_2 2" xfId="7263"/>
    <cellStyle name="差_表三" xfId="5851"/>
    <cellStyle name="差_表三_1" xfId="5828"/>
    <cellStyle name="差_县本级专项对比表（各股室填报）" xfId="7264"/>
    <cellStyle name="差_县本级专项对比表（各股室填报）_1" xfId="7265"/>
    <cellStyle name="差_县本级专项对比表（各股室填报）_2" xfId="6545"/>
    <cellStyle name="常规" xfId="0" builtinId="0"/>
    <cellStyle name="常规 10" xfId="1501"/>
    <cellStyle name="常规 10 2" xfId="5861"/>
    <cellStyle name="常规 10 2 2" xfId="11213"/>
    <cellStyle name="常规 10 3" xfId="5862"/>
    <cellStyle name="常规 10 3 2" xfId="7266"/>
    <cellStyle name="常规 10 4" xfId="5906"/>
    <cellStyle name="常规 10 5" xfId="11907"/>
    <cellStyle name="常规 10 6" xfId="11893"/>
    <cellStyle name="常规 10_表三" xfId="5826"/>
    <cellStyle name="常规 100" xfId="5803"/>
    <cellStyle name="常规 100 2" xfId="11214"/>
    <cellStyle name="常规 100 3" xfId="7267"/>
    <cellStyle name="常规 101" xfId="5789"/>
    <cellStyle name="常规 102" xfId="5815"/>
    <cellStyle name="常规 102 2" xfId="11215"/>
    <cellStyle name="常规 103" xfId="5868"/>
    <cellStyle name="常规 104" xfId="5880"/>
    <cellStyle name="常规 105" xfId="5950"/>
    <cellStyle name="常规 106" xfId="6001"/>
    <cellStyle name="常规 107" xfId="6024"/>
    <cellStyle name="常规 108" xfId="5955"/>
    <cellStyle name="常规 109" xfId="6000"/>
    <cellStyle name="常规 11" xfId="1502"/>
    <cellStyle name="常规 11 2" xfId="5860"/>
    <cellStyle name="常规 11 2 2" xfId="11216"/>
    <cellStyle name="常规 11 3" xfId="5907"/>
    <cellStyle name="常规 110" xfId="6003"/>
    <cellStyle name="常规 111" xfId="5993"/>
    <cellStyle name="常规 112" xfId="6012"/>
    <cellStyle name="常规 113" xfId="5974"/>
    <cellStyle name="常规 114" xfId="5965"/>
    <cellStyle name="常规 115" xfId="5962"/>
    <cellStyle name="常规 116" xfId="5976"/>
    <cellStyle name="常规 117" xfId="5964"/>
    <cellStyle name="常规 118" xfId="5957"/>
    <cellStyle name="常规 119" xfId="5960"/>
    <cellStyle name="常规 12" xfId="1503"/>
    <cellStyle name="常规 12 2" xfId="5859"/>
    <cellStyle name="常规 12 2 2" xfId="11217"/>
    <cellStyle name="常规 12 3" xfId="5908"/>
    <cellStyle name="常规 120" xfId="5971"/>
    <cellStyle name="常规 121" xfId="5987"/>
    <cellStyle name="常规 122" xfId="5983"/>
    <cellStyle name="常规 123" xfId="5986"/>
    <cellStyle name="常规 124" xfId="5984"/>
    <cellStyle name="常规 125" xfId="6018"/>
    <cellStyle name="常规 126" xfId="5985"/>
    <cellStyle name="常规 127" xfId="5998"/>
    <cellStyle name="常规 128" xfId="5973"/>
    <cellStyle name="常规 129" xfId="5956"/>
    <cellStyle name="常规 13" xfId="1504"/>
    <cellStyle name="常规 130" xfId="6015"/>
    <cellStyle name="常规 131" xfId="5996"/>
    <cellStyle name="常规 132" xfId="6013"/>
    <cellStyle name="常规 133" xfId="5977"/>
    <cellStyle name="常规 134" xfId="6019"/>
    <cellStyle name="常规 135" xfId="5970"/>
    <cellStyle name="常规 136" xfId="6011"/>
    <cellStyle name="常规 137" xfId="5981"/>
    <cellStyle name="常规 138" xfId="6010"/>
    <cellStyle name="常规 139" xfId="6008"/>
    <cellStyle name="常规 14" xfId="1505"/>
    <cellStyle name="常规 14 2" xfId="5858"/>
    <cellStyle name="常规 14 2 2" xfId="11218"/>
    <cellStyle name="常规 14 3" xfId="5909"/>
    <cellStyle name="常规 140" xfId="5958"/>
    <cellStyle name="常规 141" xfId="6020"/>
    <cellStyle name="常规 142" xfId="5989"/>
    <cellStyle name="常规 143" xfId="6004"/>
    <cellStyle name="常规 144" xfId="6023"/>
    <cellStyle name="常规 145" xfId="5994"/>
    <cellStyle name="常规 146" xfId="6005"/>
    <cellStyle name="常规 147" xfId="5995"/>
    <cellStyle name="常规 148" xfId="6009"/>
    <cellStyle name="常规 149" xfId="5988"/>
    <cellStyle name="常规 15" xfId="1506"/>
    <cellStyle name="常规 15 2" xfId="5802"/>
    <cellStyle name="常规 15 2 2" xfId="7276"/>
    <cellStyle name="常规 15 3" xfId="5910"/>
    <cellStyle name="常规 150" xfId="5975"/>
    <cellStyle name="常规 151" xfId="5980"/>
    <cellStyle name="常规 152" xfId="5961"/>
    <cellStyle name="常规 153" xfId="5969"/>
    <cellStyle name="常规 154" xfId="5972"/>
    <cellStyle name="常规 155" xfId="5979"/>
    <cellStyle name="常规 156" xfId="5982"/>
    <cellStyle name="常规 157" xfId="5967"/>
    <cellStyle name="常规 158" xfId="5999"/>
    <cellStyle name="常规 159" xfId="6016"/>
    <cellStyle name="常规 16" xfId="1507"/>
    <cellStyle name="常规 16 2" xfId="5825"/>
    <cellStyle name="常规 16 2 2" xfId="7277"/>
    <cellStyle name="常规 16 3" xfId="5911"/>
    <cellStyle name="常规 160" xfId="5978"/>
    <cellStyle name="常规 161" xfId="5991"/>
    <cellStyle name="常规 162" xfId="6022"/>
    <cellStyle name="常规 163" xfId="5968"/>
    <cellStyle name="常规 164" xfId="6006"/>
    <cellStyle name="常规 165" xfId="5992"/>
    <cellStyle name="常规 166" xfId="6014"/>
    <cellStyle name="常规 167" xfId="5997"/>
    <cellStyle name="常规 168" xfId="6002"/>
    <cellStyle name="常规 169" xfId="5966"/>
    <cellStyle name="常规 17" xfId="1508"/>
    <cellStyle name="常规 17 2" xfId="5799"/>
    <cellStyle name="常规 17 2 2" xfId="7278"/>
    <cellStyle name="常规 17 3" xfId="5912"/>
    <cellStyle name="常规 170" xfId="5963"/>
    <cellStyle name="常规 171" xfId="5990"/>
    <cellStyle name="常规 172" xfId="5959"/>
    <cellStyle name="常规 173" xfId="6007"/>
    <cellStyle name="常规 174" xfId="6017"/>
    <cellStyle name="常规 175" xfId="6021"/>
    <cellStyle name="常规 176" xfId="5872"/>
    <cellStyle name="常规 177" xfId="5952"/>
    <cellStyle name="常规 178" xfId="6025"/>
    <cellStyle name="常规 179" xfId="6026"/>
    <cellStyle name="常规 18" xfId="1509"/>
    <cellStyle name="常规 18 2" xfId="5798"/>
    <cellStyle name="常规 18 2 2" xfId="6197"/>
    <cellStyle name="常规 18 3" xfId="5913"/>
    <cellStyle name="常规 180" xfId="11891"/>
    <cellStyle name="常规 181" xfId="11889"/>
    <cellStyle name="常规 182" xfId="6027"/>
    <cellStyle name="常规 183" xfId="11913"/>
    <cellStyle name="常规 184" xfId="12429"/>
    <cellStyle name="常规 185" xfId="11957"/>
    <cellStyle name="常规 186" xfId="12294"/>
    <cellStyle name="常规 187" xfId="11936"/>
    <cellStyle name="常规 188" xfId="12344"/>
    <cellStyle name="常规 189" xfId="12371"/>
    <cellStyle name="常规 19" xfId="1510"/>
    <cellStyle name="常规 19 2" xfId="5801"/>
    <cellStyle name="常规 19 2 2" xfId="6113"/>
    <cellStyle name="常规 19 3" xfId="5914"/>
    <cellStyle name="常规 190" xfId="12134"/>
    <cellStyle name="常规 191" xfId="11935"/>
    <cellStyle name="常规 192" xfId="12123"/>
    <cellStyle name="常规 193" xfId="11995"/>
    <cellStyle name="常规 194" xfId="12200"/>
    <cellStyle name="常规 195" xfId="12135"/>
    <cellStyle name="常规 196" xfId="12247"/>
    <cellStyle name="常规 197" xfId="12410"/>
    <cellStyle name="常规 198" xfId="12323"/>
    <cellStyle name="常规 199" xfId="12318"/>
    <cellStyle name="常规 2" xfId="1511"/>
    <cellStyle name="常规 2 10" xfId="1512"/>
    <cellStyle name="常规 2 10 2" xfId="1513"/>
    <cellStyle name="常规 2 10 2 2" xfId="1514"/>
    <cellStyle name="常规 2 10 2 2 2" xfId="1515"/>
    <cellStyle name="常规 2 10 2 2 2 2" xfId="3851"/>
    <cellStyle name="常规 2 10 2 2 2_12乡中学" xfId="7280"/>
    <cellStyle name="常规 2 10 2 2 3" xfId="1516"/>
    <cellStyle name="常规 2 10 2 2 3 2" xfId="3852"/>
    <cellStyle name="常规 2 10 2 2 3_12乡中学" xfId="6100"/>
    <cellStyle name="常规 2 10 2 2 4" xfId="3850"/>
    <cellStyle name="常规 2 10 2 2_10乡政府" xfId="7281"/>
    <cellStyle name="常规 2 10 2 3" xfId="1517"/>
    <cellStyle name="常规 2 10 2 3 2" xfId="1518"/>
    <cellStyle name="常规 2 10 2 3 2 2" xfId="3854"/>
    <cellStyle name="常规 2 10 2 3 2_12乡中学" xfId="7282"/>
    <cellStyle name="常规 2 10 2 3 3" xfId="1519"/>
    <cellStyle name="常规 2 10 2 3 3 2" xfId="3855"/>
    <cellStyle name="常规 2 10 2 3 3_12乡中学" xfId="7283"/>
    <cellStyle name="常规 2 10 2 3 4" xfId="3853"/>
    <cellStyle name="常规 2 10 2 3_10乡政府" xfId="7284"/>
    <cellStyle name="常规 2 10 2 4" xfId="1520"/>
    <cellStyle name="常规 2 10 2 4 2" xfId="3856"/>
    <cellStyle name="常规 2 10 2 4_10乡政府" xfId="7285"/>
    <cellStyle name="常规 2 10 2 5" xfId="1521"/>
    <cellStyle name="常规 2 10 2 5 2" xfId="3857"/>
    <cellStyle name="常规 2 10 2 5_12乡中学" xfId="7286"/>
    <cellStyle name="常规 2 10 2 6" xfId="1522"/>
    <cellStyle name="常规 2 10 2 6 2" xfId="3858"/>
    <cellStyle name="常规 2 10 2 6_12乡中学" xfId="7287"/>
    <cellStyle name="常规 2 10 2 7" xfId="3849"/>
    <cellStyle name="常规 2 10 2_3支出明细表（股室填报）" xfId="6438"/>
    <cellStyle name="常规 2 10 3" xfId="1523"/>
    <cellStyle name="常规 2 10 3 2" xfId="1524"/>
    <cellStyle name="常规 2 10 3 2 2" xfId="3860"/>
    <cellStyle name="常规 2 10 3 2_10乡政府" xfId="7288"/>
    <cellStyle name="常规 2 10 3 3" xfId="1525"/>
    <cellStyle name="常规 2 10 3 3 2" xfId="3861"/>
    <cellStyle name="常规 2 10 3 3_12乡中学" xfId="6046"/>
    <cellStyle name="常规 2 10 3 4" xfId="1526"/>
    <cellStyle name="常规 2 10 3 4 2" xfId="3862"/>
    <cellStyle name="常规 2 10 3 4_12乡中学" xfId="7289"/>
    <cellStyle name="常规 2 10 3 5" xfId="3859"/>
    <cellStyle name="常规 2 10 3_12乡中学" xfId="7290"/>
    <cellStyle name="常规 2 10 4" xfId="1527"/>
    <cellStyle name="常规 2 10 4 2" xfId="1528"/>
    <cellStyle name="常规 2 10 4 2 2" xfId="3864"/>
    <cellStyle name="常规 2 10 4 2_12乡中学" xfId="6153"/>
    <cellStyle name="常规 2 10 4 3" xfId="1529"/>
    <cellStyle name="常规 2 10 4 3 2" xfId="3865"/>
    <cellStyle name="常规 2 10 4 3_12乡中学" xfId="7292"/>
    <cellStyle name="常规 2 10 4 4" xfId="3863"/>
    <cellStyle name="常规 2 10 4_10乡政府" xfId="7293"/>
    <cellStyle name="常规 2 10 5" xfId="1530"/>
    <cellStyle name="常规 2 10 5 2" xfId="1531"/>
    <cellStyle name="常规 2 10 5 2 2" xfId="3867"/>
    <cellStyle name="常规 2 10 5 2_12乡中学" xfId="6159"/>
    <cellStyle name="常规 2 10 5 3" xfId="1532"/>
    <cellStyle name="常规 2 10 5 3 2" xfId="3868"/>
    <cellStyle name="常规 2 10 5 3_12乡中学" xfId="7295"/>
    <cellStyle name="常规 2 10 5 4" xfId="3866"/>
    <cellStyle name="常规 2 10 5_10乡政府" xfId="7296"/>
    <cellStyle name="常规 2 10 6" xfId="1533"/>
    <cellStyle name="常规 2 10 6 2" xfId="3869"/>
    <cellStyle name="常规 2 10 6_10乡政府" xfId="7297"/>
    <cellStyle name="常规 2 10 7" xfId="1534"/>
    <cellStyle name="常规 2 10 7 2" xfId="3870"/>
    <cellStyle name="常规 2 10 7_12乡中学" xfId="7298"/>
    <cellStyle name="常规 2 10 8" xfId="1535"/>
    <cellStyle name="常规 2 10 8 2" xfId="3871"/>
    <cellStyle name="常规 2 10 8_12乡中学" xfId="7300"/>
    <cellStyle name="常规 2 10 9" xfId="3848"/>
    <cellStyle name="常规 2 10_12乡中学" xfId="7301"/>
    <cellStyle name="常规 2 100" xfId="12245"/>
    <cellStyle name="常规 2 101" xfId="12204"/>
    <cellStyle name="常规 2 102" xfId="11976"/>
    <cellStyle name="常规 2 103" xfId="11956"/>
    <cellStyle name="常规 2 104" xfId="12193"/>
    <cellStyle name="常规 2 105" xfId="12289"/>
    <cellStyle name="常规 2 106" xfId="11997"/>
    <cellStyle name="常规 2 107" xfId="12408"/>
    <cellStyle name="常规 2 108" xfId="12027"/>
    <cellStyle name="常规 2 109" xfId="12037"/>
    <cellStyle name="常规 2 11" xfId="1536"/>
    <cellStyle name="常规 2 11 2" xfId="1537"/>
    <cellStyle name="常规 2 11 2 2" xfId="1538"/>
    <cellStyle name="常规 2 11 2 2 2" xfId="1539"/>
    <cellStyle name="常规 2 11 2 2 2 2" xfId="3875"/>
    <cellStyle name="常规 2 11 2 2 2_12乡中学" xfId="7305"/>
    <cellStyle name="常规 2 11 2 2 3" xfId="1540"/>
    <cellStyle name="常规 2 11 2 2 3 2" xfId="3876"/>
    <cellStyle name="常规 2 11 2 2 3_12乡中学" xfId="7306"/>
    <cellStyle name="常规 2 11 2 2 4" xfId="3874"/>
    <cellStyle name="常规 2 11 2 2_10乡政府" xfId="7307"/>
    <cellStyle name="常规 2 11 2 3" xfId="1541"/>
    <cellStyle name="常规 2 11 2 3 2" xfId="1542"/>
    <cellStyle name="常规 2 11 2 3 2 2" xfId="3878"/>
    <cellStyle name="常规 2 11 2 3 2_12乡中学" xfId="7308"/>
    <cellStyle name="常规 2 11 2 3 3" xfId="1543"/>
    <cellStyle name="常规 2 11 2 3 3 2" xfId="3879"/>
    <cellStyle name="常规 2 11 2 3 3_12乡中学" xfId="7309"/>
    <cellStyle name="常规 2 11 2 3 4" xfId="3877"/>
    <cellStyle name="常规 2 11 2 3_10乡政府" xfId="7310"/>
    <cellStyle name="常规 2 11 2 4" xfId="1544"/>
    <cellStyle name="常规 2 11 2 4 2" xfId="3880"/>
    <cellStyle name="常规 2 11 2 4_10乡政府" xfId="7314"/>
    <cellStyle name="常规 2 11 2 5" xfId="1545"/>
    <cellStyle name="常规 2 11 2 5 2" xfId="3881"/>
    <cellStyle name="常规 2 11 2 5_12乡中学" xfId="7316"/>
    <cellStyle name="常规 2 11 2 6" xfId="1546"/>
    <cellStyle name="常规 2 11 2 6 2" xfId="3882"/>
    <cellStyle name="常规 2 11 2 6_12乡中学" xfId="7318"/>
    <cellStyle name="常规 2 11 2 7" xfId="3873"/>
    <cellStyle name="常规 2 11 2_3支出明细表（股室填报）" xfId="7319"/>
    <cellStyle name="常规 2 11 3" xfId="1547"/>
    <cellStyle name="常规 2 11 3 2" xfId="1548"/>
    <cellStyle name="常规 2 11 3 2 2" xfId="3884"/>
    <cellStyle name="常规 2 11 3 2_10乡政府" xfId="7321"/>
    <cellStyle name="常规 2 11 3 3" xfId="1549"/>
    <cellStyle name="常规 2 11 3 3 2" xfId="3885"/>
    <cellStyle name="常规 2 11 3 3_12乡中学" xfId="7322"/>
    <cellStyle name="常规 2 11 3 4" xfId="1550"/>
    <cellStyle name="常规 2 11 3 4 2" xfId="3886"/>
    <cellStyle name="常规 2 11 3 4_12乡中学" xfId="7017"/>
    <cellStyle name="常规 2 11 3 5" xfId="3883"/>
    <cellStyle name="常规 2 11 3_12乡中学" xfId="7323"/>
    <cellStyle name="常规 2 11 4" xfId="1551"/>
    <cellStyle name="常规 2 11 4 2" xfId="1552"/>
    <cellStyle name="常规 2 11 4 2 2" xfId="3888"/>
    <cellStyle name="常规 2 11 4 2_12乡中学" xfId="7324"/>
    <cellStyle name="常规 2 11 4 3" xfId="1553"/>
    <cellStyle name="常规 2 11 4 3 2" xfId="3889"/>
    <cellStyle name="常规 2 11 4 3_12乡中学" xfId="7327"/>
    <cellStyle name="常规 2 11 4 4" xfId="3887"/>
    <cellStyle name="常规 2 11 4_10乡政府" xfId="7328"/>
    <cellStyle name="常规 2 11 5" xfId="1554"/>
    <cellStyle name="常规 2 11 5 2" xfId="1555"/>
    <cellStyle name="常规 2 11 5 2 2" xfId="3891"/>
    <cellStyle name="常规 2 11 5 2_12乡中学" xfId="7329"/>
    <cellStyle name="常规 2 11 5 3" xfId="1556"/>
    <cellStyle name="常规 2 11 5 3 2" xfId="3892"/>
    <cellStyle name="常规 2 11 5 3_12乡中学" xfId="7331"/>
    <cellStyle name="常规 2 11 5 4" xfId="3890"/>
    <cellStyle name="常规 2 11 5_10乡政府" xfId="7333"/>
    <cellStyle name="常规 2 11 6" xfId="1557"/>
    <cellStyle name="常规 2 11 6 2" xfId="3893"/>
    <cellStyle name="常规 2 11 6_10乡政府" xfId="7335"/>
    <cellStyle name="常规 2 11 7" xfId="1558"/>
    <cellStyle name="常规 2 11 7 2" xfId="3894"/>
    <cellStyle name="常规 2 11 7_12乡中学" xfId="7337"/>
    <cellStyle name="常规 2 11 8" xfId="1559"/>
    <cellStyle name="常规 2 11 8 2" xfId="3895"/>
    <cellStyle name="常规 2 11 8_12乡中学" xfId="7340"/>
    <cellStyle name="常规 2 11 9" xfId="3872"/>
    <cellStyle name="常规 2 11_12乡中学" xfId="7341"/>
    <cellStyle name="常规 2 110" xfId="12022"/>
    <cellStyle name="常规 2 111" xfId="12186"/>
    <cellStyle name="常规 2 112" xfId="12199"/>
    <cellStyle name="常规 2 113" xfId="12396"/>
    <cellStyle name="常规 2 114" xfId="12300"/>
    <cellStyle name="常规 2 115" xfId="12143"/>
    <cellStyle name="常规 2 116" xfId="11968"/>
    <cellStyle name="常规 2 117" xfId="12172"/>
    <cellStyle name="常规 2 118" xfId="12225"/>
    <cellStyle name="常规 2 119" xfId="12023"/>
    <cellStyle name="常规 2 12" xfId="1560"/>
    <cellStyle name="常规 2 12 2" xfId="1561"/>
    <cellStyle name="常规 2 12 2 2" xfId="1562"/>
    <cellStyle name="常规 2 12 2 2 2" xfId="1563"/>
    <cellStyle name="常规 2 12 2 2 2 2" xfId="3899"/>
    <cellStyle name="常规 2 12 2 2 2_12乡中学" xfId="7346"/>
    <cellStyle name="常规 2 12 2 2 3" xfId="1564"/>
    <cellStyle name="常规 2 12 2 2 3 2" xfId="3900"/>
    <cellStyle name="常规 2 12 2 2 3_12乡中学" xfId="7347"/>
    <cellStyle name="常规 2 12 2 2 4" xfId="3898"/>
    <cellStyle name="常规 2 12 2 2_10乡政府" xfId="7348"/>
    <cellStyle name="常规 2 12 2 3" xfId="1565"/>
    <cellStyle name="常规 2 12 2 3 2" xfId="1566"/>
    <cellStyle name="常规 2 12 2 3 2 2" xfId="3902"/>
    <cellStyle name="常规 2 12 2 3 2_12乡中学" xfId="7353"/>
    <cellStyle name="常规 2 12 2 3 3" xfId="1567"/>
    <cellStyle name="常规 2 12 2 3 3 2" xfId="3903"/>
    <cellStyle name="常规 2 12 2 3 3_12乡中学" xfId="6795"/>
    <cellStyle name="常规 2 12 2 3 4" xfId="3901"/>
    <cellStyle name="常规 2 12 2 3_10乡政府" xfId="7355"/>
    <cellStyle name="常规 2 12 2 4" xfId="1568"/>
    <cellStyle name="常规 2 12 2 4 2" xfId="3904"/>
    <cellStyle name="常规 2 12 2 4_10乡政府" xfId="7357"/>
    <cellStyle name="常规 2 12 2 5" xfId="1569"/>
    <cellStyle name="常规 2 12 2 5 2" xfId="3905"/>
    <cellStyle name="常规 2 12 2 5_12乡中学" xfId="7360"/>
    <cellStyle name="常规 2 12 2 6" xfId="1570"/>
    <cellStyle name="常规 2 12 2 6 2" xfId="3906"/>
    <cellStyle name="常规 2 12 2 6_12乡中学" xfId="7361"/>
    <cellStyle name="常规 2 12 2 7" xfId="3897"/>
    <cellStyle name="常规 2 12 2_3支出明细表（股室填报）" xfId="7362"/>
    <cellStyle name="常规 2 12 3" xfId="1571"/>
    <cellStyle name="常规 2 12 3 2" xfId="1572"/>
    <cellStyle name="常规 2 12 3 2 2" xfId="3908"/>
    <cellStyle name="常规 2 12 3 2_10乡政府" xfId="7363"/>
    <cellStyle name="常规 2 12 3 3" xfId="1573"/>
    <cellStyle name="常规 2 12 3 3 2" xfId="3909"/>
    <cellStyle name="常规 2 12 3 3_12乡中学" xfId="6058"/>
    <cellStyle name="常规 2 12 3 4" xfId="1574"/>
    <cellStyle name="常规 2 12 3 4 2" xfId="3910"/>
    <cellStyle name="常规 2 12 3 4_12乡中学" xfId="7334"/>
    <cellStyle name="常规 2 12 3 5" xfId="3907"/>
    <cellStyle name="常规 2 12 3_12乡中学" xfId="7367"/>
    <cellStyle name="常规 2 12 4" xfId="1575"/>
    <cellStyle name="常规 2 12 4 2" xfId="1576"/>
    <cellStyle name="常规 2 12 4 2 2" xfId="3912"/>
    <cellStyle name="常规 2 12 4 2_12乡中学" xfId="7368"/>
    <cellStyle name="常规 2 12 4 3" xfId="1577"/>
    <cellStyle name="常规 2 12 4 3 2" xfId="3913"/>
    <cellStyle name="常规 2 12 4 3_12乡中学" xfId="7369"/>
    <cellStyle name="常规 2 12 4 4" xfId="3911"/>
    <cellStyle name="常规 2 12 4_10乡政府" xfId="7370"/>
    <cellStyle name="常规 2 12 5" xfId="1578"/>
    <cellStyle name="常规 2 12 5 2" xfId="1579"/>
    <cellStyle name="常规 2 12 5 2 2" xfId="3915"/>
    <cellStyle name="常规 2 12 5 2_12乡中学" xfId="6200"/>
    <cellStyle name="常规 2 12 5 3" xfId="1580"/>
    <cellStyle name="常规 2 12 5 3 2" xfId="3916"/>
    <cellStyle name="常规 2 12 5 3_12乡中学" xfId="7373"/>
    <cellStyle name="常规 2 12 5 4" xfId="3914"/>
    <cellStyle name="常规 2 12 5_10乡政府" xfId="7374"/>
    <cellStyle name="常规 2 12 6" xfId="1581"/>
    <cellStyle name="常规 2 12 6 2" xfId="3917"/>
    <cellStyle name="常规 2 12 6_10乡政府" xfId="7377"/>
    <cellStyle name="常规 2 12 7" xfId="1582"/>
    <cellStyle name="常规 2 12 7 2" xfId="3918"/>
    <cellStyle name="常规 2 12 7_12乡中学" xfId="7378"/>
    <cellStyle name="常规 2 12 8" xfId="1583"/>
    <cellStyle name="常规 2 12 8 2" xfId="3919"/>
    <cellStyle name="常规 2 12 8_12乡中学" xfId="7294"/>
    <cellStyle name="常规 2 12 9" xfId="3896"/>
    <cellStyle name="常规 2 12_12乡中学" xfId="7381"/>
    <cellStyle name="常规 2 120" xfId="12096"/>
    <cellStyle name="常规 2 121" xfId="12128"/>
    <cellStyle name="常规 2 122" xfId="12308"/>
    <cellStyle name="常规 2 123" xfId="12365"/>
    <cellStyle name="常规 2 124" xfId="12291"/>
    <cellStyle name="常规 2 125" xfId="11991"/>
    <cellStyle name="常规 2 126" xfId="12290"/>
    <cellStyle name="常规 2 127" xfId="12056"/>
    <cellStyle name="常规 2 128" xfId="12354"/>
    <cellStyle name="常规 2 129" xfId="12057"/>
    <cellStyle name="常规 2 13" xfId="1584"/>
    <cellStyle name="常规 2 13 2" xfId="1585"/>
    <cellStyle name="常规 2 13 2 2" xfId="1586"/>
    <cellStyle name="常规 2 13 2 2 2" xfId="1587"/>
    <cellStyle name="常规 2 13 2 2 2 2" xfId="3923"/>
    <cellStyle name="常规 2 13 2 2 2_12乡中学" xfId="7383"/>
    <cellStyle name="常规 2 13 2 2 3" xfId="1588"/>
    <cellStyle name="常规 2 13 2 2 3 2" xfId="3924"/>
    <cellStyle name="常规 2 13 2 2 3_12乡中学" xfId="7384"/>
    <cellStyle name="常规 2 13 2 2 4" xfId="3922"/>
    <cellStyle name="常规 2 13 2 2_10乡政府" xfId="7385"/>
    <cellStyle name="常规 2 13 2 3" xfId="1589"/>
    <cellStyle name="常规 2 13 2 3 2" xfId="1590"/>
    <cellStyle name="常规 2 13 2 3 2 2" xfId="3926"/>
    <cellStyle name="常规 2 13 2 3 2_12乡中学" xfId="7387"/>
    <cellStyle name="常规 2 13 2 3 3" xfId="1591"/>
    <cellStyle name="常规 2 13 2 3 3 2" xfId="3927"/>
    <cellStyle name="常规 2 13 2 3 3_12乡中学" xfId="7388"/>
    <cellStyle name="常规 2 13 2 3 4" xfId="3925"/>
    <cellStyle name="常规 2 13 2 3_10乡政府" xfId="7389"/>
    <cellStyle name="常规 2 13 2 4" xfId="1592"/>
    <cellStyle name="常规 2 13 2 4 2" xfId="3928"/>
    <cellStyle name="常规 2 13 2 4_10乡政府" xfId="7394"/>
    <cellStyle name="常规 2 13 2 5" xfId="1593"/>
    <cellStyle name="常规 2 13 2 5 2" xfId="3929"/>
    <cellStyle name="常规 2 13 2 5_12乡中学" xfId="7395"/>
    <cellStyle name="常规 2 13 2 6" xfId="1594"/>
    <cellStyle name="常规 2 13 2 6 2" xfId="3930"/>
    <cellStyle name="常规 2 13 2 6_12乡中学" xfId="7396"/>
    <cellStyle name="常规 2 13 2 7" xfId="3921"/>
    <cellStyle name="常规 2 13 2_3支出明细表（股室填报）" xfId="7397"/>
    <cellStyle name="常规 2 13 3" xfId="1595"/>
    <cellStyle name="常规 2 13 3 2" xfId="1596"/>
    <cellStyle name="常规 2 13 3 2 2" xfId="3932"/>
    <cellStyle name="常规 2 13 3 2_10乡政府" xfId="7398"/>
    <cellStyle name="常规 2 13 3 3" xfId="1597"/>
    <cellStyle name="常规 2 13 3 3 2" xfId="3933"/>
    <cellStyle name="常规 2 13 3 3_12乡中学" xfId="7399"/>
    <cellStyle name="常规 2 13 3 4" xfId="1598"/>
    <cellStyle name="常规 2 13 3 4 2" xfId="3934"/>
    <cellStyle name="常规 2 13 3 4_12乡中学" xfId="6061"/>
    <cellStyle name="常规 2 13 3 5" xfId="3931"/>
    <cellStyle name="常规 2 13 3_12乡中学" xfId="7401"/>
    <cellStyle name="常规 2 13 4" xfId="1599"/>
    <cellStyle name="常规 2 13 4 2" xfId="1600"/>
    <cellStyle name="常规 2 13 4 2 2" xfId="3936"/>
    <cellStyle name="常规 2 13 4 2_12乡中学" xfId="7402"/>
    <cellStyle name="常规 2 13 4 3" xfId="1601"/>
    <cellStyle name="常规 2 13 4 3 2" xfId="3937"/>
    <cellStyle name="常规 2 13 4 3_12乡中学" xfId="6108"/>
    <cellStyle name="常规 2 13 4 4" xfId="3935"/>
    <cellStyle name="常规 2 13 4_10乡政府" xfId="7403"/>
    <cellStyle name="常规 2 13 5" xfId="1602"/>
    <cellStyle name="常规 2 13 5 2" xfId="1603"/>
    <cellStyle name="常规 2 13 5 2 2" xfId="3939"/>
    <cellStyle name="常规 2 13 5 2_12乡中学" xfId="7404"/>
    <cellStyle name="常规 2 13 5 3" xfId="1604"/>
    <cellStyle name="常规 2 13 5 3 2" xfId="3940"/>
    <cellStyle name="常规 2 13 5 3_12乡中学" xfId="7405"/>
    <cellStyle name="常规 2 13 5 4" xfId="3938"/>
    <cellStyle name="常规 2 13 5_10乡政府" xfId="6180"/>
    <cellStyle name="常规 2 13 6" xfId="1605"/>
    <cellStyle name="常规 2 13 6 2" xfId="3941"/>
    <cellStyle name="常规 2 13 6_10乡政府" xfId="6134"/>
    <cellStyle name="常规 2 13 7" xfId="1606"/>
    <cellStyle name="常规 2 13 7 2" xfId="3942"/>
    <cellStyle name="常规 2 13 7_12乡中学" xfId="7411"/>
    <cellStyle name="常规 2 13 8" xfId="1607"/>
    <cellStyle name="常规 2 13 8 2" xfId="3943"/>
    <cellStyle name="常规 2 13 8_12乡中学" xfId="7414"/>
    <cellStyle name="常规 2 13 9" xfId="3920"/>
    <cellStyle name="常规 2 13_12乡中学" xfId="7415"/>
    <cellStyle name="常规 2 130" xfId="12288"/>
    <cellStyle name="常规 2 131" xfId="11930"/>
    <cellStyle name="常规 2 132" xfId="12370"/>
    <cellStyle name="常规 2 133" xfId="12233"/>
    <cellStyle name="常规 2 134" xfId="12299"/>
    <cellStyle name="常规 2 135" xfId="12084"/>
    <cellStyle name="常规 2 136" xfId="12080"/>
    <cellStyle name="常规 2 137" xfId="12424"/>
    <cellStyle name="常规 2 138" xfId="12014"/>
    <cellStyle name="常规 2 139" xfId="12005"/>
    <cellStyle name="常规 2 14" xfId="1608"/>
    <cellStyle name="常规 2 14 2" xfId="1609"/>
    <cellStyle name="常规 2 14 2 2" xfId="1610"/>
    <cellStyle name="常规 2 14 2 2 2" xfId="1611"/>
    <cellStyle name="常规 2 14 2 2 2 2" xfId="3947"/>
    <cellStyle name="常规 2 14 2 2 2_12乡中学" xfId="7299"/>
    <cellStyle name="常规 2 14 2 2 3" xfId="1612"/>
    <cellStyle name="常规 2 14 2 2 3 2" xfId="3948"/>
    <cellStyle name="常规 2 14 2 2 3_12乡中学" xfId="7418"/>
    <cellStyle name="常规 2 14 2 2 4" xfId="3946"/>
    <cellStyle name="常规 2 14 2 2_10乡政府" xfId="7419"/>
    <cellStyle name="常规 2 14 2 3" xfId="1613"/>
    <cellStyle name="常规 2 14 2 3 2" xfId="1614"/>
    <cellStyle name="常规 2 14 2 3 2 2" xfId="3950"/>
    <cellStyle name="常规 2 14 2 3 2_12乡中学" xfId="7260"/>
    <cellStyle name="常规 2 14 2 3 3" xfId="1615"/>
    <cellStyle name="常规 2 14 2 3 3 2" xfId="3951"/>
    <cellStyle name="常规 2 14 2 3 3_12乡中学" xfId="7424"/>
    <cellStyle name="常规 2 14 2 3 4" xfId="3949"/>
    <cellStyle name="常规 2 14 2 3_10乡政府" xfId="7425"/>
    <cellStyle name="常规 2 14 2 4" xfId="1616"/>
    <cellStyle name="常规 2 14 2 4 2" xfId="3952"/>
    <cellStyle name="常规 2 14 2 4_10乡政府" xfId="7427"/>
    <cellStyle name="常规 2 14 2 5" xfId="1617"/>
    <cellStyle name="常规 2 14 2 5 2" xfId="3953"/>
    <cellStyle name="常规 2 14 2 5_12乡中学" xfId="7430"/>
    <cellStyle name="常规 2 14 2 6" xfId="1618"/>
    <cellStyle name="常规 2 14 2 6 2" xfId="3954"/>
    <cellStyle name="常规 2 14 2 6_12乡中学" xfId="7433"/>
    <cellStyle name="常规 2 14 2 7" xfId="3945"/>
    <cellStyle name="常规 2 14 2_3支出明细表（股室填报）" xfId="7434"/>
    <cellStyle name="常规 2 14 3" xfId="1619"/>
    <cellStyle name="常规 2 14 3 2" xfId="1620"/>
    <cellStyle name="常规 2 14 3 2 2" xfId="3956"/>
    <cellStyle name="常规 2 14 3 2_10乡政府" xfId="7435"/>
    <cellStyle name="常规 2 14 3 3" xfId="1621"/>
    <cellStyle name="常规 2 14 3 3 2" xfId="3957"/>
    <cellStyle name="常规 2 14 3 3_12乡中学" xfId="7218"/>
    <cellStyle name="常规 2 14 3 4" xfId="1622"/>
    <cellStyle name="常规 2 14 3 4 2" xfId="3958"/>
    <cellStyle name="常规 2 14 3 4_12乡中学" xfId="7436"/>
    <cellStyle name="常规 2 14 3 5" xfId="3955"/>
    <cellStyle name="常规 2 14 3_12乡中学" xfId="7438"/>
    <cellStyle name="常规 2 14 4" xfId="1623"/>
    <cellStyle name="常规 2 14 4 2" xfId="1624"/>
    <cellStyle name="常规 2 14 4 2 2" xfId="3960"/>
    <cellStyle name="常规 2 14 4 2_12乡中学" xfId="7439"/>
    <cellStyle name="常规 2 14 4 3" xfId="1625"/>
    <cellStyle name="常规 2 14 4 3 2" xfId="3961"/>
    <cellStyle name="常规 2 14 4 3_12乡中学" xfId="7440"/>
    <cellStyle name="常规 2 14 4 4" xfId="3959"/>
    <cellStyle name="常规 2 14 4_10乡政府" xfId="7441"/>
    <cellStyle name="常规 2 14 5" xfId="1626"/>
    <cellStyle name="常规 2 14 5 2" xfId="1627"/>
    <cellStyle name="常规 2 14 5 2 2" xfId="3963"/>
    <cellStyle name="常规 2 14 5 2_12乡中学" xfId="7442"/>
    <cellStyle name="常规 2 14 5 3" xfId="1628"/>
    <cellStyle name="常规 2 14 5 3 2" xfId="3964"/>
    <cellStyle name="常规 2 14 5 3_12乡中学" xfId="7443"/>
    <cellStyle name="常规 2 14 5 4" xfId="3962"/>
    <cellStyle name="常规 2 14 5_10乡政府" xfId="7445"/>
    <cellStyle name="常规 2 14 6" xfId="1629"/>
    <cellStyle name="常规 2 14 6 2" xfId="3965"/>
    <cellStyle name="常规 2 14 6_10乡政府" xfId="7446"/>
    <cellStyle name="常规 2 14 7" xfId="1630"/>
    <cellStyle name="常规 2 14 7 2" xfId="3966"/>
    <cellStyle name="常规 2 14 7_12乡中学" xfId="6223"/>
    <cellStyle name="常规 2 14 8" xfId="1631"/>
    <cellStyle name="常规 2 14 8 2" xfId="3967"/>
    <cellStyle name="常规 2 14 8_12乡中学" xfId="7447"/>
    <cellStyle name="常规 2 14 9" xfId="3944"/>
    <cellStyle name="常规 2 14_12乡中学" xfId="7448"/>
    <cellStyle name="常规 2 140" xfId="12113"/>
    <cellStyle name="常规 2 141" xfId="12435"/>
    <cellStyle name="常规 2 142" xfId="12224"/>
    <cellStyle name="常规 2 143" xfId="12105"/>
    <cellStyle name="常规 2 144" xfId="12427"/>
    <cellStyle name="常规 2 145" xfId="11986"/>
    <cellStyle name="常规 2 146" xfId="12240"/>
    <cellStyle name="常规 2 147" xfId="12152"/>
    <cellStyle name="常规 2 148" xfId="12006"/>
    <cellStyle name="常规 2 149" xfId="12109"/>
    <cellStyle name="常规 2 15" xfId="1632"/>
    <cellStyle name="常规 2 15 2" xfId="1633"/>
    <cellStyle name="常规 2 15 2 2" xfId="1634"/>
    <cellStyle name="常规 2 15 2 2 2" xfId="1635"/>
    <cellStyle name="常规 2 15 2 2 2 2" xfId="3971"/>
    <cellStyle name="常规 2 15 2 2 2_12乡中学" xfId="7452"/>
    <cellStyle name="常规 2 15 2 2 3" xfId="1636"/>
    <cellStyle name="常规 2 15 2 2 3 2" xfId="3972"/>
    <cellStyle name="常规 2 15 2 2 3_12乡中学" xfId="7455"/>
    <cellStyle name="常规 2 15 2 2 4" xfId="3970"/>
    <cellStyle name="常规 2 15 2 2_10乡政府" xfId="6363"/>
    <cellStyle name="常规 2 15 2 3" xfId="1637"/>
    <cellStyle name="常规 2 15 2 3 2" xfId="1638"/>
    <cellStyle name="常规 2 15 2 3 2 2" xfId="3974"/>
    <cellStyle name="常规 2 15 2 3 2_12乡中学" xfId="7379"/>
    <cellStyle name="常规 2 15 2 3 3" xfId="1639"/>
    <cellStyle name="常规 2 15 2 3 3 2" xfId="3975"/>
    <cellStyle name="常规 2 15 2 3 3_12乡中学" xfId="7462"/>
    <cellStyle name="常规 2 15 2 3 4" xfId="3973"/>
    <cellStyle name="常规 2 15 2 3_10乡政府" xfId="6386"/>
    <cellStyle name="常规 2 15 2 4" xfId="1640"/>
    <cellStyle name="常规 2 15 2 4 2" xfId="3976"/>
    <cellStyle name="常规 2 15 2 4_10乡政府" xfId="7464"/>
    <cellStyle name="常规 2 15 2 5" xfId="1641"/>
    <cellStyle name="常规 2 15 2 5 2" xfId="3977"/>
    <cellStyle name="常规 2 15 2 5_12乡中学" xfId="7467"/>
    <cellStyle name="常规 2 15 2 6" xfId="1642"/>
    <cellStyle name="常规 2 15 2 6 2" xfId="3978"/>
    <cellStyle name="常规 2 15 2 6_12乡中学" xfId="7471"/>
    <cellStyle name="常规 2 15 2 7" xfId="3969"/>
    <cellStyle name="常规 2 15 2_3支出明细表（股室填报）" xfId="7252"/>
    <cellStyle name="常规 2 15 3" xfId="1643"/>
    <cellStyle name="常规 2 15 3 2" xfId="1644"/>
    <cellStyle name="常规 2 15 3 2 2" xfId="3980"/>
    <cellStyle name="常规 2 15 3 2_10乡政府" xfId="6078"/>
    <cellStyle name="常规 2 15 3 3" xfId="1645"/>
    <cellStyle name="常规 2 15 3 3 2" xfId="3981"/>
    <cellStyle name="常规 2 15 3 3_12乡中学" xfId="6086"/>
    <cellStyle name="常规 2 15 3 4" xfId="1646"/>
    <cellStyle name="常规 2 15 3 4 2" xfId="3982"/>
    <cellStyle name="常规 2 15 3 4_12乡中学" xfId="7473"/>
    <cellStyle name="常规 2 15 3 5" xfId="3979"/>
    <cellStyle name="常规 2 15 3_12乡中学" xfId="7475"/>
    <cellStyle name="常规 2 15 4" xfId="1647"/>
    <cellStyle name="常规 2 15 4 2" xfId="1648"/>
    <cellStyle name="常规 2 15 4 2 2" xfId="3984"/>
    <cellStyle name="常规 2 15 4 2_12乡中学" xfId="7477"/>
    <cellStyle name="常规 2 15 4 3" xfId="1649"/>
    <cellStyle name="常规 2 15 4 3 2" xfId="3985"/>
    <cellStyle name="常规 2 15 4 3_12乡中学" xfId="7479"/>
    <cellStyle name="常规 2 15 4 4" xfId="3983"/>
    <cellStyle name="常规 2 15 4_10乡政府" xfId="7481"/>
    <cellStyle name="常规 2 15 5" xfId="1650"/>
    <cellStyle name="常规 2 15 5 2" xfId="1651"/>
    <cellStyle name="常规 2 15 5 2 2" xfId="3987"/>
    <cellStyle name="常规 2 15 5 2_12乡中学" xfId="7483"/>
    <cellStyle name="常规 2 15 5 3" xfId="1652"/>
    <cellStyle name="常规 2 15 5 3 2" xfId="3988"/>
    <cellStyle name="常规 2 15 5 3_12乡中学" xfId="7486"/>
    <cellStyle name="常规 2 15 5 4" xfId="3986"/>
    <cellStyle name="常规 2 15 5_10乡政府" xfId="6168"/>
    <cellStyle name="常规 2 15 6" xfId="1653"/>
    <cellStyle name="常规 2 15 6 2" xfId="3989"/>
    <cellStyle name="常规 2 15 6_10乡政府" xfId="7488"/>
    <cellStyle name="常规 2 15 7" xfId="1654"/>
    <cellStyle name="常规 2 15 7 2" xfId="3990"/>
    <cellStyle name="常规 2 15 7_12乡中学" xfId="7161"/>
    <cellStyle name="常规 2 15 8" xfId="1655"/>
    <cellStyle name="常规 2 15 8 2" xfId="3991"/>
    <cellStyle name="常规 2 15 8_12乡中学" xfId="7490"/>
    <cellStyle name="常规 2 15 9" xfId="3968"/>
    <cellStyle name="常规 2 15_12乡中学" xfId="7492"/>
    <cellStyle name="常规 2 150" xfId="12081"/>
    <cellStyle name="常规 2 151" xfId="12214"/>
    <cellStyle name="常规 2 152" xfId="12054"/>
    <cellStyle name="常规 2 153" xfId="12047"/>
    <cellStyle name="常规 2 154" xfId="12231"/>
    <cellStyle name="常规 2 155" xfId="12007"/>
    <cellStyle name="常规 2 156" xfId="12343"/>
    <cellStyle name="常规 2 157" xfId="12257"/>
    <cellStyle name="常规 2 158" xfId="12317"/>
    <cellStyle name="常规 2 159" xfId="12369"/>
    <cellStyle name="常规 2 16" xfId="1656"/>
    <cellStyle name="常规 2 16 2" xfId="1657"/>
    <cellStyle name="常规 2 16 2 2" xfId="1658"/>
    <cellStyle name="常规 2 16 2 2 2" xfId="1659"/>
    <cellStyle name="常规 2 16 2 2 2 2" xfId="3995"/>
    <cellStyle name="常规 2 16 2 2 2_12乡中学" xfId="7497"/>
    <cellStyle name="常规 2 16 2 2 3" xfId="1660"/>
    <cellStyle name="常规 2 16 2 2 3 2" xfId="3996"/>
    <cellStyle name="常规 2 16 2 2 3_12乡中学" xfId="6140"/>
    <cellStyle name="常规 2 16 2 2 4" xfId="3994"/>
    <cellStyle name="常规 2 16 2 2_10乡政府" xfId="7138"/>
    <cellStyle name="常规 2 16 2 3" xfId="1661"/>
    <cellStyle name="常规 2 16 2 3 2" xfId="1662"/>
    <cellStyle name="常规 2 16 2 3 2 2" xfId="3998"/>
    <cellStyle name="常规 2 16 2 3 2_12乡中学" xfId="7500"/>
    <cellStyle name="常规 2 16 2 3 3" xfId="1663"/>
    <cellStyle name="常规 2 16 2 3 3 2" xfId="3999"/>
    <cellStyle name="常规 2 16 2 3 3_12乡中学" xfId="7504"/>
    <cellStyle name="常规 2 16 2 3 4" xfId="3997"/>
    <cellStyle name="常规 2 16 2 3_10乡政府" xfId="7350"/>
    <cellStyle name="常规 2 16 2 4" xfId="1664"/>
    <cellStyle name="常规 2 16 2 4 2" xfId="4000"/>
    <cellStyle name="常规 2 16 2 4_10乡政府" xfId="7506"/>
    <cellStyle name="常规 2 16 2 5" xfId="1665"/>
    <cellStyle name="常规 2 16 2 5 2" xfId="4001"/>
    <cellStyle name="常规 2 16 2 5_12乡中学" xfId="7509"/>
    <cellStyle name="常规 2 16 2 6" xfId="1666"/>
    <cellStyle name="常规 2 16 2 6 2" xfId="4002"/>
    <cellStyle name="常规 2 16 2 6_12乡中学" xfId="6870"/>
    <cellStyle name="常规 2 16 2 7" xfId="3993"/>
    <cellStyle name="常规 2 16 2_3支出明细表（股室填报）" xfId="6142"/>
    <cellStyle name="常规 2 16 3" xfId="1667"/>
    <cellStyle name="常规 2 16 3 2" xfId="1668"/>
    <cellStyle name="常规 2 16 3 2 2" xfId="4004"/>
    <cellStyle name="常规 2 16 3 2_10乡政府" xfId="7516"/>
    <cellStyle name="常规 2 16 3 3" xfId="1669"/>
    <cellStyle name="常规 2 16 3 3 2" xfId="4005"/>
    <cellStyle name="常规 2 16 3 3_12乡中学" xfId="7371"/>
    <cellStyle name="常规 2 16 3 4" xfId="1670"/>
    <cellStyle name="常规 2 16 3 4 2" xfId="4006"/>
    <cellStyle name="常规 2 16 3 4_12乡中学" xfId="7518"/>
    <cellStyle name="常规 2 16 3 5" xfId="4003"/>
    <cellStyle name="常规 2 16 3_12乡中学" xfId="7521"/>
    <cellStyle name="常规 2 16 4" xfId="1671"/>
    <cellStyle name="常规 2 16 4 2" xfId="1672"/>
    <cellStyle name="常规 2 16 4 2 2" xfId="4008"/>
    <cellStyle name="常规 2 16 4 2_12乡中学" xfId="7523"/>
    <cellStyle name="常规 2 16 4 3" xfId="1673"/>
    <cellStyle name="常规 2 16 4 3 2" xfId="4009"/>
    <cellStyle name="常规 2 16 4 3_12乡中学" xfId="7527"/>
    <cellStyle name="常规 2 16 4 4" xfId="4007"/>
    <cellStyle name="常规 2 16 4_10乡政府" xfId="6327"/>
    <cellStyle name="常规 2 16 5" xfId="1674"/>
    <cellStyle name="常规 2 16 5 2" xfId="1675"/>
    <cellStyle name="常规 2 16 5 2 2" xfId="4011"/>
    <cellStyle name="常规 2 16 5 2_12乡中学" xfId="7530"/>
    <cellStyle name="常规 2 16 5 3" xfId="1676"/>
    <cellStyle name="常规 2 16 5 3 2" xfId="4012"/>
    <cellStyle name="常规 2 16 5 3_12乡中学" xfId="7532"/>
    <cellStyle name="常规 2 16 5 4" xfId="4010"/>
    <cellStyle name="常规 2 16 5_10乡政府" xfId="7469"/>
    <cellStyle name="常规 2 16 6" xfId="1677"/>
    <cellStyle name="常规 2 16 6 2" xfId="4013"/>
    <cellStyle name="常规 2 16 6_10乡政府" xfId="7511"/>
    <cellStyle name="常规 2 16 7" xfId="1678"/>
    <cellStyle name="常规 2 16 7 2" xfId="4014"/>
    <cellStyle name="常规 2 16 7_12乡中学" xfId="7534"/>
    <cellStyle name="常规 2 16 8" xfId="1679"/>
    <cellStyle name="常规 2 16 8 2" xfId="4015"/>
    <cellStyle name="常规 2 16 8_12乡中学" xfId="7409"/>
    <cellStyle name="常规 2 16 9" xfId="3992"/>
    <cellStyle name="常规 2 16_12乡中学" xfId="7537"/>
    <cellStyle name="常规 2 160" xfId="12253"/>
    <cellStyle name="常规 2 161" xfId="11918"/>
    <cellStyle name="常规 2 162" xfId="12179"/>
    <cellStyle name="常规 2 163" xfId="12254"/>
    <cellStyle name="常规 2 164" xfId="12359"/>
    <cellStyle name="常规 2 165" xfId="12051"/>
    <cellStyle name="常规 2 166" xfId="12029"/>
    <cellStyle name="常规 2 167" xfId="12237"/>
    <cellStyle name="常规 2 168" xfId="12106"/>
    <cellStyle name="常规 2 169" xfId="12418"/>
    <cellStyle name="常规 2 17" xfId="1680"/>
    <cellStyle name="常规 2 17 2" xfId="1681"/>
    <cellStyle name="常规 2 17 2 2" xfId="1682"/>
    <cellStyle name="常规 2 17 2 2 2" xfId="1683"/>
    <cellStyle name="常规 2 17 2 2 2 2" xfId="4019"/>
    <cellStyle name="常规 2 17 2 2 2_12乡中学" xfId="6765"/>
    <cellStyle name="常规 2 17 2 2 3" xfId="1684"/>
    <cellStyle name="常规 2 17 2 2 3 2" xfId="4020"/>
    <cellStyle name="常规 2 17 2 2 3_12乡中学" xfId="6784"/>
    <cellStyle name="常规 2 17 2 2 4" xfId="4018"/>
    <cellStyle name="常规 2 17 2 2_10乡政府" xfId="7459"/>
    <cellStyle name="常规 2 17 2 3" xfId="1685"/>
    <cellStyle name="常规 2 17 2 3 2" xfId="1686"/>
    <cellStyle name="常规 2 17 2 3 2 2" xfId="4022"/>
    <cellStyle name="常规 2 17 2 3 2_12乡中学" xfId="7543"/>
    <cellStyle name="常规 2 17 2 3 3" xfId="1687"/>
    <cellStyle name="常规 2 17 2 3 3 2" xfId="4023"/>
    <cellStyle name="常规 2 17 2 3 3_12乡中学" xfId="6809"/>
    <cellStyle name="常规 2 17 2 3 4" xfId="4021"/>
    <cellStyle name="常规 2 17 2 3_10乡政府" xfId="7545"/>
    <cellStyle name="常规 2 17 2 4" xfId="1688"/>
    <cellStyle name="常规 2 17 2 4 2" xfId="4024"/>
    <cellStyle name="常规 2 17 2 4_10乡政府" xfId="7358"/>
    <cellStyle name="常规 2 17 2 5" xfId="1689"/>
    <cellStyle name="常规 2 17 2 5 2" xfId="4025"/>
    <cellStyle name="常规 2 17 2 5_12乡中学" xfId="7549"/>
    <cellStyle name="常规 2 17 2 6" xfId="1690"/>
    <cellStyle name="常规 2 17 2 6 2" xfId="4026"/>
    <cellStyle name="常规 2 17 2 6_12乡中学" xfId="7551"/>
    <cellStyle name="常规 2 17 2 7" xfId="4017"/>
    <cellStyle name="常规 2 17 2_3支出明细表（股室填报）" xfId="6836"/>
    <cellStyle name="常规 2 17 3" xfId="1691"/>
    <cellStyle name="常规 2 17 3 2" xfId="1692"/>
    <cellStyle name="常规 2 17 3 2 2" xfId="4028"/>
    <cellStyle name="常规 2 17 3 2_10乡政府" xfId="6454"/>
    <cellStyle name="常规 2 17 3 3" xfId="1693"/>
    <cellStyle name="常规 2 17 3 3 2" xfId="4029"/>
    <cellStyle name="常规 2 17 3 3_12乡中学" xfId="6893"/>
    <cellStyle name="常规 2 17 3 4" xfId="1694"/>
    <cellStyle name="常规 2 17 3 4 2" xfId="4030"/>
    <cellStyle name="常规 2 17 3 4_12乡中学" xfId="6910"/>
    <cellStyle name="常规 2 17 3 5" xfId="4027"/>
    <cellStyle name="常规 2 17 3_12乡中学" xfId="7554"/>
    <cellStyle name="常规 2 17 4" xfId="1695"/>
    <cellStyle name="常规 2 17 4 2" xfId="1696"/>
    <cellStyle name="常规 2 17 4 2 2" xfId="4032"/>
    <cellStyle name="常规 2 17 4 2_12乡中学" xfId="6710"/>
    <cellStyle name="常规 2 17 4 3" xfId="1697"/>
    <cellStyle name="常规 2 17 4 3 2" xfId="4033"/>
    <cellStyle name="常规 2 17 4 3_12乡中学" xfId="6054"/>
    <cellStyle name="常规 2 17 4 4" xfId="4031"/>
    <cellStyle name="常规 2 17 4_10乡政府" xfId="6122"/>
    <cellStyle name="常规 2 17 5" xfId="1698"/>
    <cellStyle name="常规 2 17 5 2" xfId="1699"/>
    <cellStyle name="常规 2 17 5 2 2" xfId="4035"/>
    <cellStyle name="常规 2 17 5 2_12乡中学" xfId="6290"/>
    <cellStyle name="常规 2 17 5 3" xfId="1700"/>
    <cellStyle name="常规 2 17 5 3 2" xfId="4036"/>
    <cellStyle name="常规 2 17 5 3_12乡中学" xfId="7049"/>
    <cellStyle name="常规 2 17 5 4" xfId="4034"/>
    <cellStyle name="常规 2 17 5_10乡政府" xfId="6161"/>
    <cellStyle name="常规 2 17 6" xfId="1701"/>
    <cellStyle name="常规 2 17 6 2" xfId="4037"/>
    <cellStyle name="常规 2 17 6_10乡政府" xfId="7556"/>
    <cellStyle name="常规 2 17 7" xfId="1702"/>
    <cellStyle name="常规 2 17 7 2" xfId="4038"/>
    <cellStyle name="常规 2 17 7_12乡中学" xfId="7558"/>
    <cellStyle name="常规 2 17 8" xfId="1703"/>
    <cellStyle name="常规 2 17 8 2" xfId="4039"/>
    <cellStyle name="常规 2 17 8_12乡中学" xfId="7164"/>
    <cellStyle name="常规 2 17 9" xfId="4016"/>
    <cellStyle name="常规 2 17_12乡中学" xfId="7560"/>
    <cellStyle name="常规 2 170" xfId="12295"/>
    <cellStyle name="常规 2 171" xfId="12016"/>
    <cellStyle name="常规 2 172" xfId="12310"/>
    <cellStyle name="常规 2 173" xfId="12110"/>
    <cellStyle name="常规 2 174" xfId="12367"/>
    <cellStyle name="常规 2 175" xfId="12157"/>
    <cellStyle name="常规 2 176" xfId="12001"/>
    <cellStyle name="常规 2 177" xfId="12442"/>
    <cellStyle name="常规 2 178" xfId="12509"/>
    <cellStyle name="常规 2 179" xfId="12532"/>
    <cellStyle name="常规 2 18" xfId="1704"/>
    <cellStyle name="常规 2 18 2" xfId="1705"/>
    <cellStyle name="常规 2 18 2 2" xfId="1706"/>
    <cellStyle name="常规 2 18 2 2 2" xfId="1707"/>
    <cellStyle name="常规 2 18 2 2 2 2" xfId="4043"/>
    <cellStyle name="常规 2 18 2 2 2_12乡中学" xfId="7562"/>
    <cellStyle name="常规 2 18 2 2 3" xfId="1708"/>
    <cellStyle name="常规 2 18 2 2 3 2" xfId="4044"/>
    <cellStyle name="常规 2 18 2 2 3_12乡中学" xfId="7564"/>
    <cellStyle name="常规 2 18 2 2 4" xfId="4042"/>
    <cellStyle name="常规 2 18 2 2_10乡政府" xfId="7568"/>
    <cellStyle name="常规 2 18 2 3" xfId="1709"/>
    <cellStyle name="常规 2 18 2 3 2" xfId="1710"/>
    <cellStyle name="常规 2 18 2 3 2 2" xfId="4046"/>
    <cellStyle name="常规 2 18 2 3 2_12乡中学" xfId="7514"/>
    <cellStyle name="常规 2 18 2 3 3" xfId="1711"/>
    <cellStyle name="常规 2 18 2 3 3 2" xfId="4047"/>
    <cellStyle name="常规 2 18 2 3 3_12乡中学" xfId="6844"/>
    <cellStyle name="常规 2 18 2 3 4" xfId="4045"/>
    <cellStyle name="常规 2 18 2 3_10乡政府" xfId="7572"/>
    <cellStyle name="常规 2 18 2 4" xfId="1712"/>
    <cellStyle name="常规 2 18 2 4 2" xfId="4048"/>
    <cellStyle name="常规 2 18 2 4_10乡政府" xfId="7575"/>
    <cellStyle name="常规 2 18 2 5" xfId="1713"/>
    <cellStyle name="常规 2 18 2 5 2" xfId="4049"/>
    <cellStyle name="常规 2 18 2 5_12乡中学" xfId="6571"/>
    <cellStyle name="常规 2 18 2 6" xfId="1714"/>
    <cellStyle name="常规 2 18 2 6 2" xfId="4050"/>
    <cellStyle name="常规 2 18 2 6_12乡中学" xfId="7577"/>
    <cellStyle name="常规 2 18 2 7" xfId="4041"/>
    <cellStyle name="常规 2 18 2_3支出明细表（股室填报）" xfId="7421"/>
    <cellStyle name="常规 2 18 3" xfId="1715"/>
    <cellStyle name="常规 2 18 3 2" xfId="1716"/>
    <cellStyle name="常规 2 18 3 2 2" xfId="4052"/>
    <cellStyle name="常规 2 18 3 2_10乡政府" xfId="7580"/>
    <cellStyle name="常规 2 18 3 3" xfId="1717"/>
    <cellStyle name="常规 2 18 3 3 2" xfId="4053"/>
    <cellStyle name="常规 2 18 3 3_12乡中学" xfId="7583"/>
    <cellStyle name="常规 2 18 3 4" xfId="1718"/>
    <cellStyle name="常规 2 18 3 4 2" xfId="4054"/>
    <cellStyle name="常规 2 18 3 4_12乡中学" xfId="7587"/>
    <cellStyle name="常规 2 18 3 5" xfId="4051"/>
    <cellStyle name="常规 2 18 3_12乡中学" xfId="7589"/>
    <cellStyle name="常规 2 18 4" xfId="1719"/>
    <cellStyle name="常规 2 18 4 2" xfId="1720"/>
    <cellStyle name="常规 2 18 4 2 2" xfId="4056"/>
    <cellStyle name="常规 2 18 4 2_12乡中学" xfId="7591"/>
    <cellStyle name="常规 2 18 4 3" xfId="1721"/>
    <cellStyle name="常规 2 18 4 3 2" xfId="4057"/>
    <cellStyle name="常规 2 18 4 3_12乡中学" xfId="7593"/>
    <cellStyle name="常规 2 18 4 4" xfId="4055"/>
    <cellStyle name="常规 2 18 4_10乡政府" xfId="7595"/>
    <cellStyle name="常规 2 18 5" xfId="1722"/>
    <cellStyle name="常规 2 18 5 2" xfId="1723"/>
    <cellStyle name="常规 2 18 5 2 2" xfId="4059"/>
    <cellStyle name="常规 2 18 5 2_12乡中学" xfId="7597"/>
    <cellStyle name="常规 2 18 5 3" xfId="1724"/>
    <cellStyle name="常规 2 18 5 3 2" xfId="4060"/>
    <cellStyle name="常规 2 18 5 3_12乡中学" xfId="6503"/>
    <cellStyle name="常规 2 18 5 4" xfId="4058"/>
    <cellStyle name="常规 2 18 5_10乡政府" xfId="7600"/>
    <cellStyle name="常规 2 18 6" xfId="1725"/>
    <cellStyle name="常规 2 18 6 2" xfId="4061"/>
    <cellStyle name="常规 2 18 6_10乡政府" xfId="7602"/>
    <cellStyle name="常规 2 18 7" xfId="1726"/>
    <cellStyle name="常规 2 18 7 2" xfId="4062"/>
    <cellStyle name="常规 2 18 7_12乡中学" xfId="7604"/>
    <cellStyle name="常规 2 18 8" xfId="1727"/>
    <cellStyle name="常规 2 18 8 2" xfId="4063"/>
    <cellStyle name="常规 2 18 8_12乡中学" xfId="7606"/>
    <cellStyle name="常规 2 18 9" xfId="4040"/>
    <cellStyle name="常规 2 18_12乡中学" xfId="7608"/>
    <cellStyle name="常规 2 180" xfId="12500"/>
    <cellStyle name="常规 2 181" xfId="12505"/>
    <cellStyle name="常规 2 182" xfId="12463"/>
    <cellStyle name="常规 2 183" xfId="12497"/>
    <cellStyle name="常规 2 184" xfId="12511"/>
    <cellStyle name="常规 2 185" xfId="12535"/>
    <cellStyle name="常规 2 186" xfId="12462"/>
    <cellStyle name="常规 2 187" xfId="12466"/>
    <cellStyle name="常规 2 188" xfId="12496"/>
    <cellStyle name="常规 2 189" xfId="12476"/>
    <cellStyle name="常规 2 19" xfId="1728"/>
    <cellStyle name="常规 2 19 2" xfId="1729"/>
    <cellStyle name="常规 2 19 2 2" xfId="1730"/>
    <cellStyle name="常规 2 19 2 2 2" xfId="1731"/>
    <cellStyle name="常规 2 19 2 2 2 2" xfId="4067"/>
    <cellStyle name="常规 2 19 2 2 2_12乡中学" xfId="7612"/>
    <cellStyle name="常规 2 19 2 2 3" xfId="1732"/>
    <cellStyle name="常规 2 19 2 2 3 2" xfId="4068"/>
    <cellStyle name="常规 2 19 2 2 3_12乡中学" xfId="6089"/>
    <cellStyle name="常规 2 19 2 2 4" xfId="4066"/>
    <cellStyle name="常规 2 19 2 2_10乡政府" xfId="7302"/>
    <cellStyle name="常规 2 19 2 3" xfId="1733"/>
    <cellStyle name="常规 2 19 2 3 2" xfId="1734"/>
    <cellStyle name="常规 2 19 2 3 2 2" xfId="4070"/>
    <cellStyle name="常规 2 19 2 3 2_12乡中学" xfId="7616"/>
    <cellStyle name="常规 2 19 2 3 3" xfId="1735"/>
    <cellStyle name="常规 2 19 2 3 3 2" xfId="4071"/>
    <cellStyle name="常规 2 19 2 3 3_12乡中学" xfId="7618"/>
    <cellStyle name="常规 2 19 2 3 4" xfId="4069"/>
    <cellStyle name="常规 2 19 2 3_10乡政府" xfId="7272"/>
    <cellStyle name="常规 2 19 2 4" xfId="1736"/>
    <cellStyle name="常规 2 19 2 4 2" xfId="4072"/>
    <cellStyle name="常规 2 19 2 4_10乡政府" xfId="7622"/>
    <cellStyle name="常规 2 19 2 5" xfId="1737"/>
    <cellStyle name="常规 2 19 2 5 2" xfId="4073"/>
    <cellStyle name="常规 2 19 2 5_12乡中学" xfId="6259"/>
    <cellStyle name="常规 2 19 2 6" xfId="1738"/>
    <cellStyle name="常规 2 19 2 6 2" xfId="4074"/>
    <cellStyle name="常规 2 19 2 6_12乡中学" xfId="7624"/>
    <cellStyle name="常规 2 19 2 7" xfId="4065"/>
    <cellStyle name="常规 2 19 2_3支出明细表（股室填报）" xfId="7627"/>
    <cellStyle name="常规 2 19 3" xfId="1739"/>
    <cellStyle name="常规 2 19 3 2" xfId="1740"/>
    <cellStyle name="常规 2 19 3 2 2" xfId="4076"/>
    <cellStyle name="常规 2 19 3 2_10乡政府" xfId="7344"/>
    <cellStyle name="常规 2 19 3 3" xfId="1741"/>
    <cellStyle name="常规 2 19 3 3 2" xfId="4077"/>
    <cellStyle name="常规 2 19 3 3_12乡中学" xfId="7145"/>
    <cellStyle name="常规 2 19 3 4" xfId="1742"/>
    <cellStyle name="常规 2 19 3 4 2" xfId="4078"/>
    <cellStyle name="常规 2 19 3 4_12乡中学" xfId="7630"/>
    <cellStyle name="常规 2 19 3 5" xfId="4075"/>
    <cellStyle name="常规 2 19 3_12乡中学" xfId="7632"/>
    <cellStyle name="常规 2 19 4" xfId="1743"/>
    <cellStyle name="常规 2 19 4 2" xfId="1744"/>
    <cellStyle name="常规 2 19 4 2 2" xfId="4080"/>
    <cellStyle name="常规 2 19 4 2_12乡中学" xfId="7634"/>
    <cellStyle name="常规 2 19 4 3" xfId="1745"/>
    <cellStyle name="常规 2 19 4 3 2" xfId="4081"/>
    <cellStyle name="常规 2 19 4 3_12乡中学" xfId="7636"/>
    <cellStyle name="常规 2 19 4 4" xfId="4079"/>
    <cellStyle name="常规 2 19 4_10乡政府" xfId="7638"/>
    <cellStyle name="常规 2 19 5" xfId="1746"/>
    <cellStyle name="常规 2 19 5 2" xfId="1747"/>
    <cellStyle name="常规 2 19 5 2 2" xfId="4083"/>
    <cellStyle name="常规 2 19 5 2_12乡中学" xfId="7643"/>
    <cellStyle name="常规 2 19 5 3" xfId="1748"/>
    <cellStyle name="常规 2 19 5 3 2" xfId="4084"/>
    <cellStyle name="常规 2 19 5 3_12乡中学" xfId="7647"/>
    <cellStyle name="常规 2 19 5 4" xfId="4082"/>
    <cellStyle name="常规 2 19 5_10乡政府" xfId="7649"/>
    <cellStyle name="常规 2 19 6" xfId="1749"/>
    <cellStyle name="常规 2 19 6 2" xfId="4085"/>
    <cellStyle name="常规 2 19 6_10乡政府" xfId="7653"/>
    <cellStyle name="常规 2 19 7" xfId="1750"/>
    <cellStyle name="常规 2 19 7 2" xfId="4086"/>
    <cellStyle name="常规 2 19 7_12乡中学" xfId="7655"/>
    <cellStyle name="常规 2 19 8" xfId="1751"/>
    <cellStyle name="常规 2 19 8 2" xfId="4087"/>
    <cellStyle name="常规 2 19 8_12乡中学" xfId="7657"/>
    <cellStyle name="常规 2 19 9" xfId="4064"/>
    <cellStyle name="常规 2 19_12乡中学" xfId="7659"/>
    <cellStyle name="常规 2 190" xfId="12506"/>
    <cellStyle name="常规 2 191" xfId="12481"/>
    <cellStyle name="常规 2 192" xfId="12473"/>
    <cellStyle name="常规 2 193" xfId="12494"/>
    <cellStyle name="常规 2 194" xfId="12459"/>
    <cellStyle name="常规 2 195" xfId="12474"/>
    <cellStyle name="常规 2 196" xfId="12520"/>
    <cellStyle name="常规 2 197" xfId="12448"/>
    <cellStyle name="常规 2 198" xfId="12543"/>
    <cellStyle name="常规 2 199" xfId="12470"/>
    <cellStyle name="常规 2 2" xfId="1752"/>
    <cellStyle name="常规 2 2 10" xfId="5864"/>
    <cellStyle name="常规 2 2 11" xfId="5915"/>
    <cellStyle name="常规 2 2 12" xfId="11906"/>
    <cellStyle name="常规 2 2 13" xfId="11895"/>
    <cellStyle name="常规 2 2 2" xfId="1753"/>
    <cellStyle name="常规 2 2 2 10" xfId="11909"/>
    <cellStyle name="常规 2 2 2 2" xfId="1754"/>
    <cellStyle name="常规 2 2 2 2 2" xfId="1755"/>
    <cellStyle name="常规 2 2 2 2 2 2" xfId="4091"/>
    <cellStyle name="常规 2 2 2 2 2_12乡中学" xfId="7663"/>
    <cellStyle name="常规 2 2 2 2 3" xfId="1756"/>
    <cellStyle name="常规 2 2 2 2 3 2" xfId="4092"/>
    <cellStyle name="常规 2 2 2 2 3_12乡中学" xfId="6507"/>
    <cellStyle name="常规 2 2 2 2 4" xfId="4090"/>
    <cellStyle name="常规 2 2 2 2_10乡政府" xfId="7664"/>
    <cellStyle name="常规 2 2 2 3" xfId="1757"/>
    <cellStyle name="常规 2 2 2 3 2" xfId="1758"/>
    <cellStyle name="常规 2 2 2 3 2 2" xfId="4094"/>
    <cellStyle name="常规 2 2 2 3 2_12乡中学" xfId="7666"/>
    <cellStyle name="常规 2 2 2 3 3" xfId="1759"/>
    <cellStyle name="常规 2 2 2 3 3 2" xfId="4095"/>
    <cellStyle name="常规 2 2 2 3 3_12乡中学" xfId="7667"/>
    <cellStyle name="常规 2 2 2 3 4" xfId="4093"/>
    <cellStyle name="常规 2 2 2 3_10乡政府" xfId="6922"/>
    <cellStyle name="常规 2 2 2 4" xfId="1760"/>
    <cellStyle name="常规 2 2 2 4 2" xfId="4096"/>
    <cellStyle name="常规 2 2 2 4_10乡政府" xfId="7669"/>
    <cellStyle name="常规 2 2 2 5" xfId="1761"/>
    <cellStyle name="常规 2 2 2 5 2" xfId="4097"/>
    <cellStyle name="常规 2 2 2 5_12乡中学" xfId="7349"/>
    <cellStyle name="常规 2 2 2 6" xfId="1762"/>
    <cellStyle name="常规 2 2 2 6 2" xfId="4098"/>
    <cellStyle name="常规 2 2 2 6_12乡中学" xfId="7356"/>
    <cellStyle name="常规 2 2 2 7" xfId="4089"/>
    <cellStyle name="常规 2 2 2 8" xfId="5824"/>
    <cellStyle name="常规 2 2 2 9" xfId="5916"/>
    <cellStyle name="常规 2 2 2_3支出明细表（股室填报）" xfId="7672"/>
    <cellStyle name="常规 2 2 3" xfId="1763"/>
    <cellStyle name="常规 2 2 3 10" xfId="12848"/>
    <cellStyle name="常规 2 2 3 2" xfId="1764"/>
    <cellStyle name="常规 2 2 3 2 2" xfId="4100"/>
    <cellStyle name="常规 2 2 3 2_10乡政府" xfId="7677"/>
    <cellStyle name="常规 2 2 3 3" xfId="1765"/>
    <cellStyle name="常规 2 2 3 3 2" xfId="4101"/>
    <cellStyle name="常规 2 2 3 3_12乡中学" xfId="7678"/>
    <cellStyle name="常规 2 2 3 4" xfId="1766"/>
    <cellStyle name="常规 2 2 3 4 2" xfId="4102"/>
    <cellStyle name="常规 2 2 3 4_12乡中学" xfId="7679"/>
    <cellStyle name="常规 2 2 3 5" xfId="4099"/>
    <cellStyle name="常规 2 2 3 6" xfId="5823"/>
    <cellStyle name="常规 2 2 3 6 2" xfId="7674"/>
    <cellStyle name="常规 2 2 3 7" xfId="5917"/>
    <cellStyle name="常规 2 2 3 8" xfId="11910"/>
    <cellStyle name="常规 2 2 3 9" xfId="12842"/>
    <cellStyle name="常规 2 2 3_12乡中学" xfId="7680"/>
    <cellStyle name="常规 2 2 4" xfId="1767"/>
    <cellStyle name="常规 2 2 4 2" xfId="1768"/>
    <cellStyle name="常规 2 2 4 2 2" xfId="4104"/>
    <cellStyle name="常规 2 2 4 2_12乡中学" xfId="7682"/>
    <cellStyle name="常规 2 2 4 3" xfId="1769"/>
    <cellStyle name="常规 2 2 4 3 2" xfId="4105"/>
    <cellStyle name="常规 2 2 4 3_12乡中学" xfId="7686"/>
    <cellStyle name="常规 2 2 4 4" xfId="4103"/>
    <cellStyle name="常规 2 2 4_10乡政府" xfId="7688"/>
    <cellStyle name="常规 2 2 5" xfId="1770"/>
    <cellStyle name="常规 2 2 5 2" xfId="1771"/>
    <cellStyle name="常规 2 2 5 2 2" xfId="4107"/>
    <cellStyle name="常规 2 2 5 2_12乡中学" xfId="7689"/>
    <cellStyle name="常规 2 2 5 3" xfId="1772"/>
    <cellStyle name="常规 2 2 5 3 2" xfId="4108"/>
    <cellStyle name="常规 2 2 5 3_12乡中学" xfId="7692"/>
    <cellStyle name="常规 2 2 5 4" xfId="4106"/>
    <cellStyle name="常规 2 2 5_10乡政府" xfId="6103"/>
    <cellStyle name="常规 2 2 6" xfId="1773"/>
    <cellStyle name="常规 2 2 6 2" xfId="4109"/>
    <cellStyle name="常规 2 2 6_10乡政府" xfId="7693"/>
    <cellStyle name="常规 2 2 7" xfId="1774"/>
    <cellStyle name="常规 2 2 7 2" xfId="4110"/>
    <cellStyle name="常规 2 2 7_12乡中学" xfId="7694"/>
    <cellStyle name="常规 2 2 8" xfId="1775"/>
    <cellStyle name="常规 2 2 8 2" xfId="4111"/>
    <cellStyle name="常规 2 2 8_12乡中学" xfId="7695"/>
    <cellStyle name="常规 2 2 9" xfId="4088"/>
    <cellStyle name="常规 2 2_12乡中学" xfId="6141"/>
    <cellStyle name="常规 2 20" xfId="1776"/>
    <cellStyle name="常规 2 20 2" xfId="1777"/>
    <cellStyle name="常规 2 20 2 2" xfId="1778"/>
    <cellStyle name="常规 2 20 2 2 2" xfId="1779"/>
    <cellStyle name="常规 2 20 2 2 2 2" xfId="4115"/>
    <cellStyle name="常规 2 20 2 2 2_12乡中学" xfId="7453"/>
    <cellStyle name="常规 2 20 2 2 3" xfId="1780"/>
    <cellStyle name="常规 2 20 2 2 3 2" xfId="4116"/>
    <cellStyle name="常规 2 20 2 2 3_12乡中学" xfId="7456"/>
    <cellStyle name="常规 2 20 2 2 4" xfId="4114"/>
    <cellStyle name="常规 2 20 2 2_10乡政府" xfId="6364"/>
    <cellStyle name="常规 2 20 2 3" xfId="1781"/>
    <cellStyle name="常规 2 20 2 3 2" xfId="1782"/>
    <cellStyle name="常规 2 20 2 3 2 2" xfId="4118"/>
    <cellStyle name="常规 2 20 2 3 2_12乡中学" xfId="7380"/>
    <cellStyle name="常规 2 20 2 3 3" xfId="1783"/>
    <cellStyle name="常规 2 20 2 3 3 2" xfId="4119"/>
    <cellStyle name="常规 2 20 2 3 3_12乡中学" xfId="7463"/>
    <cellStyle name="常规 2 20 2 3 4" xfId="4117"/>
    <cellStyle name="常规 2 20 2 3_10乡政府" xfId="6387"/>
    <cellStyle name="常规 2 20 2 4" xfId="1784"/>
    <cellStyle name="常规 2 20 2 4 2" xfId="4120"/>
    <cellStyle name="常规 2 20 2 4_10乡政府" xfId="7465"/>
    <cellStyle name="常规 2 20 2 5" xfId="1785"/>
    <cellStyle name="常规 2 20 2 5 2" xfId="4121"/>
    <cellStyle name="常规 2 20 2 5_12乡中学" xfId="7468"/>
    <cellStyle name="常规 2 20 2 6" xfId="1786"/>
    <cellStyle name="常规 2 20 2 6 2" xfId="4122"/>
    <cellStyle name="常规 2 20 2 6_12乡中学" xfId="7472"/>
    <cellStyle name="常规 2 20 2 7" xfId="4113"/>
    <cellStyle name="常规 2 20 2_3支出明细表（股室填报）" xfId="7253"/>
    <cellStyle name="常规 2 20 3" xfId="1787"/>
    <cellStyle name="常规 2 20 3 2" xfId="1788"/>
    <cellStyle name="常规 2 20 3 2 2" xfId="4124"/>
    <cellStyle name="常规 2 20 3 2_10乡政府" xfId="6077"/>
    <cellStyle name="常规 2 20 3 3" xfId="1789"/>
    <cellStyle name="常规 2 20 3 3 2" xfId="4125"/>
    <cellStyle name="常规 2 20 3 3_12乡中学" xfId="6085"/>
    <cellStyle name="常规 2 20 3 4" xfId="1790"/>
    <cellStyle name="常规 2 20 3 4 2" xfId="4126"/>
    <cellStyle name="常规 2 20 3 4_12乡中学" xfId="7474"/>
    <cellStyle name="常规 2 20 3 5" xfId="4123"/>
    <cellStyle name="常规 2 20 3_12乡中学" xfId="7476"/>
    <cellStyle name="常规 2 20 4" xfId="1791"/>
    <cellStyle name="常规 2 20 4 2" xfId="1792"/>
    <cellStyle name="常规 2 20 4 2 2" xfId="4128"/>
    <cellStyle name="常规 2 20 4 2_12乡中学" xfId="7478"/>
    <cellStyle name="常规 2 20 4 3" xfId="1793"/>
    <cellStyle name="常规 2 20 4 3 2" xfId="4129"/>
    <cellStyle name="常规 2 20 4 3_12乡中学" xfId="7480"/>
    <cellStyle name="常规 2 20 4 4" xfId="4127"/>
    <cellStyle name="常规 2 20 4_10乡政府" xfId="7482"/>
    <cellStyle name="常规 2 20 5" xfId="1794"/>
    <cellStyle name="常规 2 20 5 2" xfId="1795"/>
    <cellStyle name="常规 2 20 5 2 2" xfId="4131"/>
    <cellStyle name="常规 2 20 5 2_12乡中学" xfId="7484"/>
    <cellStyle name="常规 2 20 5 3" xfId="1796"/>
    <cellStyle name="常规 2 20 5 3 2" xfId="4132"/>
    <cellStyle name="常规 2 20 5 3_12乡中学" xfId="7487"/>
    <cellStyle name="常规 2 20 5 4" xfId="4130"/>
    <cellStyle name="常规 2 20 5_10乡政府" xfId="6169"/>
    <cellStyle name="常规 2 20 6" xfId="1797"/>
    <cellStyle name="常规 2 20 6 2" xfId="4133"/>
    <cellStyle name="常规 2 20 6_10乡政府" xfId="7489"/>
    <cellStyle name="常规 2 20 7" xfId="1798"/>
    <cellStyle name="常规 2 20 7 2" xfId="4134"/>
    <cellStyle name="常规 2 20 7_12乡中学" xfId="7162"/>
    <cellStyle name="常规 2 20 8" xfId="1799"/>
    <cellStyle name="常规 2 20 8 2" xfId="4135"/>
    <cellStyle name="常规 2 20 8_12乡中学" xfId="7491"/>
    <cellStyle name="常规 2 20 9" xfId="4112"/>
    <cellStyle name="常规 2 20_12乡中学" xfId="7493"/>
    <cellStyle name="常规 2 200" xfId="12531"/>
    <cellStyle name="常规 2 201" xfId="12477"/>
    <cellStyle name="常规 2 202" xfId="12468"/>
    <cellStyle name="常规 2 203" xfId="12583"/>
    <cellStyle name="常规 2 204" xfId="12772"/>
    <cellStyle name="常规 2 205" xfId="12555"/>
    <cellStyle name="常规 2 206" xfId="12783"/>
    <cellStyle name="常规 2 207" xfId="12599"/>
    <cellStyle name="常规 2 208" xfId="12560"/>
    <cellStyle name="常规 2 209" xfId="12829"/>
    <cellStyle name="常规 2 21" xfId="1800"/>
    <cellStyle name="常规 2 21 2" xfId="1801"/>
    <cellStyle name="常规 2 21 2 2" xfId="1802"/>
    <cellStyle name="常规 2 21 2 2 2" xfId="1803"/>
    <cellStyle name="常规 2 21 2 2 2 2" xfId="4139"/>
    <cellStyle name="常规 2 21 2 2 2_12乡中学" xfId="7498"/>
    <cellStyle name="常规 2 21 2 2 3" xfId="1804"/>
    <cellStyle name="常规 2 21 2 2 3 2" xfId="4140"/>
    <cellStyle name="常规 2 21 2 2 3_12乡中学" xfId="6139"/>
    <cellStyle name="常规 2 21 2 2 4" xfId="4138"/>
    <cellStyle name="常规 2 21 2 2_10乡政府" xfId="7139"/>
    <cellStyle name="常规 2 21 2 3" xfId="1805"/>
    <cellStyle name="常规 2 21 2 3 2" xfId="1806"/>
    <cellStyle name="常规 2 21 2 3 2 2" xfId="4142"/>
    <cellStyle name="常规 2 21 2 3 2_12乡中学" xfId="7501"/>
    <cellStyle name="常规 2 21 2 3 3" xfId="1807"/>
    <cellStyle name="常规 2 21 2 3 3 2" xfId="4143"/>
    <cellStyle name="常规 2 21 2 3 3_12乡中学" xfId="7505"/>
    <cellStyle name="常规 2 21 2 3 4" xfId="4141"/>
    <cellStyle name="常规 2 21 2 3_10乡政府" xfId="7351"/>
    <cellStyle name="常规 2 21 2 4" xfId="1808"/>
    <cellStyle name="常规 2 21 2 4 2" xfId="4144"/>
    <cellStyle name="常规 2 21 2 4_10乡政府" xfId="7507"/>
    <cellStyle name="常规 2 21 2 5" xfId="1809"/>
    <cellStyle name="常规 2 21 2 5 2" xfId="4145"/>
    <cellStyle name="常规 2 21 2 5_12乡中学" xfId="7510"/>
    <cellStyle name="常规 2 21 2 6" xfId="1810"/>
    <cellStyle name="常规 2 21 2 6 2" xfId="4146"/>
    <cellStyle name="常规 2 21 2 6_12乡中学" xfId="6871"/>
    <cellStyle name="常规 2 21 2 7" xfId="4137"/>
    <cellStyle name="常规 2 21 2_3支出明细表（股室填报）" xfId="6143"/>
    <cellStyle name="常规 2 21 3" xfId="1811"/>
    <cellStyle name="常规 2 21 3 2" xfId="1812"/>
    <cellStyle name="常规 2 21 3 2 2" xfId="4148"/>
    <cellStyle name="常规 2 21 3 2_10乡政府" xfId="7517"/>
    <cellStyle name="常规 2 21 3 3" xfId="1813"/>
    <cellStyle name="常规 2 21 3 3 2" xfId="4149"/>
    <cellStyle name="常规 2 21 3 3_12乡中学" xfId="7372"/>
    <cellStyle name="常规 2 21 3 4" xfId="1814"/>
    <cellStyle name="常规 2 21 3 4 2" xfId="4150"/>
    <cellStyle name="常规 2 21 3 4_12乡中学" xfId="7519"/>
    <cellStyle name="常规 2 21 3 5" xfId="4147"/>
    <cellStyle name="常规 2 21 3_12乡中学" xfId="7522"/>
    <cellStyle name="常规 2 21 4" xfId="1815"/>
    <cellStyle name="常规 2 21 4 2" xfId="1816"/>
    <cellStyle name="常规 2 21 4 2 2" xfId="4152"/>
    <cellStyle name="常规 2 21 4 2_12乡中学" xfId="7524"/>
    <cellStyle name="常规 2 21 4 3" xfId="1817"/>
    <cellStyle name="常规 2 21 4 3 2" xfId="4153"/>
    <cellStyle name="常规 2 21 4 3_12乡中学" xfId="7528"/>
    <cellStyle name="常规 2 21 4 4" xfId="4151"/>
    <cellStyle name="常规 2 21 4_10乡政府" xfId="6328"/>
    <cellStyle name="常规 2 21 5" xfId="1818"/>
    <cellStyle name="常规 2 21 5 2" xfId="1819"/>
    <cellStyle name="常规 2 21 5 2 2" xfId="4155"/>
    <cellStyle name="常规 2 21 5 2_12乡中学" xfId="7531"/>
    <cellStyle name="常规 2 21 5 3" xfId="1820"/>
    <cellStyle name="常规 2 21 5 3 2" xfId="4156"/>
    <cellStyle name="常规 2 21 5 3_12乡中学" xfId="7533"/>
    <cellStyle name="常规 2 21 5 4" xfId="4154"/>
    <cellStyle name="常规 2 21 5_10乡政府" xfId="7470"/>
    <cellStyle name="常规 2 21 6" xfId="1821"/>
    <cellStyle name="常规 2 21 6 2" xfId="4157"/>
    <cellStyle name="常规 2 21 6_10乡政府" xfId="7512"/>
    <cellStyle name="常规 2 21 7" xfId="1822"/>
    <cellStyle name="常规 2 21 7 2" xfId="4158"/>
    <cellStyle name="常规 2 21 7_12乡中学" xfId="7535"/>
    <cellStyle name="常规 2 21 8" xfId="1823"/>
    <cellStyle name="常规 2 21 8 2" xfId="4159"/>
    <cellStyle name="常规 2 21 8_12乡中学" xfId="7410"/>
    <cellStyle name="常规 2 21 9" xfId="4136"/>
    <cellStyle name="常规 2 21_12乡中学" xfId="7538"/>
    <cellStyle name="常规 2 210" xfId="12549"/>
    <cellStyle name="常规 2 211" xfId="12736"/>
    <cellStyle name="常规 2 212" xfId="12735"/>
    <cellStyle name="常规 2 213" xfId="12622"/>
    <cellStyle name="常规 2 214" xfId="12609"/>
    <cellStyle name="常规 2 215" xfId="12669"/>
    <cellStyle name="常规 2 216" xfId="12684"/>
    <cellStyle name="常规 2 217" xfId="12581"/>
    <cellStyle name="常规 2 218" xfId="12707"/>
    <cellStyle name="常规 2 219" xfId="12572"/>
    <cellStyle name="常规 2 22" xfId="1824"/>
    <cellStyle name="常规 2 22 2" xfId="1825"/>
    <cellStyle name="常规 2 22 2 2" xfId="1826"/>
    <cellStyle name="常规 2 22 2 2 2" xfId="1827"/>
    <cellStyle name="常规 2 22 2 2 2 2" xfId="4163"/>
    <cellStyle name="常规 2 22 2 2 2_12乡中学" xfId="6766"/>
    <cellStyle name="常规 2 22 2 2 3" xfId="1828"/>
    <cellStyle name="常规 2 22 2 2 3 2" xfId="4164"/>
    <cellStyle name="常规 2 22 2 2 3_12乡中学" xfId="6785"/>
    <cellStyle name="常规 2 22 2 2 4" xfId="4162"/>
    <cellStyle name="常规 2 22 2 2_10乡政府" xfId="7460"/>
    <cellStyle name="常规 2 22 2 3" xfId="1829"/>
    <cellStyle name="常规 2 22 2 3 2" xfId="1830"/>
    <cellStyle name="常规 2 22 2 3 2 2" xfId="4166"/>
    <cellStyle name="常规 2 22 2 3 2_12乡中学" xfId="7544"/>
    <cellStyle name="常规 2 22 2 3 3" xfId="1831"/>
    <cellStyle name="常规 2 22 2 3 3 2" xfId="4167"/>
    <cellStyle name="常规 2 22 2 3 3_12乡中学" xfId="6810"/>
    <cellStyle name="常规 2 22 2 3 4" xfId="4165"/>
    <cellStyle name="常规 2 22 2 3_10乡政府" xfId="7546"/>
    <cellStyle name="常规 2 22 2 4" xfId="1832"/>
    <cellStyle name="常规 2 22 2 4 2" xfId="4168"/>
    <cellStyle name="常规 2 22 2 4_10乡政府" xfId="7359"/>
    <cellStyle name="常规 2 22 2 5" xfId="1833"/>
    <cellStyle name="常规 2 22 2 5 2" xfId="4169"/>
    <cellStyle name="常规 2 22 2 5_12乡中学" xfId="7550"/>
    <cellStyle name="常规 2 22 2 6" xfId="1834"/>
    <cellStyle name="常规 2 22 2 6 2" xfId="4170"/>
    <cellStyle name="常规 2 22 2 6_12乡中学" xfId="7552"/>
    <cellStyle name="常规 2 22 2 7" xfId="4161"/>
    <cellStyle name="常规 2 22 2_3支出明细表（股室填报）" xfId="6837"/>
    <cellStyle name="常规 2 22 3" xfId="1835"/>
    <cellStyle name="常规 2 22 3 2" xfId="1836"/>
    <cellStyle name="常规 2 22 3 2 2" xfId="4172"/>
    <cellStyle name="常规 2 22 3 2_10乡政府" xfId="6455"/>
    <cellStyle name="常规 2 22 3 3" xfId="1837"/>
    <cellStyle name="常规 2 22 3 3 2" xfId="4173"/>
    <cellStyle name="常规 2 22 3 3_12乡中学" xfId="6894"/>
    <cellStyle name="常规 2 22 3 4" xfId="1838"/>
    <cellStyle name="常规 2 22 3 4 2" xfId="4174"/>
    <cellStyle name="常规 2 22 3 4_12乡中学" xfId="6911"/>
    <cellStyle name="常规 2 22 3 5" xfId="4171"/>
    <cellStyle name="常规 2 22 3_12乡中学" xfId="7555"/>
    <cellStyle name="常规 2 22 4" xfId="1839"/>
    <cellStyle name="常规 2 22 4 2" xfId="1840"/>
    <cellStyle name="常规 2 22 4 2 2" xfId="4176"/>
    <cellStyle name="常规 2 22 4 2_12乡中学" xfId="6711"/>
    <cellStyle name="常规 2 22 4 3" xfId="1841"/>
    <cellStyle name="常规 2 22 4 3 2" xfId="4177"/>
    <cellStyle name="常规 2 22 4 3_12乡中学" xfId="6053"/>
    <cellStyle name="常规 2 22 4 4" xfId="4175"/>
    <cellStyle name="常规 2 22 4_10乡政府" xfId="6121"/>
    <cellStyle name="常规 2 22 5" xfId="1842"/>
    <cellStyle name="常规 2 22 5 2" xfId="1843"/>
    <cellStyle name="常规 2 22 5 2 2" xfId="4179"/>
    <cellStyle name="常规 2 22 5 2_12乡中学" xfId="6291"/>
    <cellStyle name="常规 2 22 5 3" xfId="1844"/>
    <cellStyle name="常规 2 22 5 3 2" xfId="4180"/>
    <cellStyle name="常规 2 22 5 3_12乡中学" xfId="7050"/>
    <cellStyle name="常规 2 22 5 4" xfId="4178"/>
    <cellStyle name="常规 2 22 5_10乡政府" xfId="6162"/>
    <cellStyle name="常规 2 22 6" xfId="1845"/>
    <cellStyle name="常规 2 22 6 2" xfId="4181"/>
    <cellStyle name="常规 2 22 6_10乡政府" xfId="7557"/>
    <cellStyle name="常规 2 22 7" xfId="1846"/>
    <cellStyle name="常规 2 22 7 2" xfId="4182"/>
    <cellStyle name="常规 2 22 7_12乡中学" xfId="7559"/>
    <cellStyle name="常规 2 22 8" xfId="1847"/>
    <cellStyle name="常规 2 22 8 2" xfId="4183"/>
    <cellStyle name="常规 2 22 8_12乡中学" xfId="7165"/>
    <cellStyle name="常规 2 22 9" xfId="4160"/>
    <cellStyle name="常规 2 22_12乡中学" xfId="7561"/>
    <cellStyle name="常规 2 220" xfId="12823"/>
    <cellStyle name="常规 2 221" xfId="12588"/>
    <cellStyle name="常规 2 222" xfId="12695"/>
    <cellStyle name="常规 2 223" xfId="12800"/>
    <cellStyle name="常规 2 224" xfId="12649"/>
    <cellStyle name="常规 2 225" xfId="12636"/>
    <cellStyle name="常规 2 226" xfId="12794"/>
    <cellStyle name="常规 2 227" xfId="12593"/>
    <cellStyle name="常规 2 228" xfId="12620"/>
    <cellStyle name="常规 2 229" xfId="12682"/>
    <cellStyle name="常规 2 23" xfId="1848"/>
    <cellStyle name="常规 2 23 2" xfId="1849"/>
    <cellStyle name="常规 2 23 2 2" xfId="1850"/>
    <cellStyle name="常规 2 23 2 2 2" xfId="1851"/>
    <cellStyle name="常规 2 23 2 2 2 2" xfId="4187"/>
    <cellStyle name="常规 2 23 2 2 2_12乡中学" xfId="7563"/>
    <cellStyle name="常规 2 23 2 2 3" xfId="1852"/>
    <cellStyle name="常规 2 23 2 2 3 2" xfId="4188"/>
    <cellStyle name="常规 2 23 2 2 3_12乡中学" xfId="7565"/>
    <cellStyle name="常规 2 23 2 2 4" xfId="4186"/>
    <cellStyle name="常规 2 23 2 2_10乡政府" xfId="7569"/>
    <cellStyle name="常规 2 23 2 3" xfId="1853"/>
    <cellStyle name="常规 2 23 2 3 2" xfId="1854"/>
    <cellStyle name="常规 2 23 2 3 2 2" xfId="4190"/>
    <cellStyle name="常规 2 23 2 3 2_12乡中学" xfId="7515"/>
    <cellStyle name="常规 2 23 2 3 3" xfId="1855"/>
    <cellStyle name="常规 2 23 2 3 3 2" xfId="4191"/>
    <cellStyle name="常规 2 23 2 3 3_12乡中学" xfId="6845"/>
    <cellStyle name="常规 2 23 2 3 4" xfId="4189"/>
    <cellStyle name="常规 2 23 2 3_10乡政府" xfId="7573"/>
    <cellStyle name="常规 2 23 2 4" xfId="1856"/>
    <cellStyle name="常规 2 23 2 4 2" xfId="4192"/>
    <cellStyle name="常规 2 23 2 4_10乡政府" xfId="7576"/>
    <cellStyle name="常规 2 23 2 5" xfId="1857"/>
    <cellStyle name="常规 2 23 2 5 2" xfId="4193"/>
    <cellStyle name="常规 2 23 2 5_12乡中学" xfId="6572"/>
    <cellStyle name="常规 2 23 2 6" xfId="1858"/>
    <cellStyle name="常规 2 23 2 6 2" xfId="4194"/>
    <cellStyle name="常规 2 23 2 6_12乡中学" xfId="7578"/>
    <cellStyle name="常规 2 23 2 7" xfId="4185"/>
    <cellStyle name="常规 2 23 2_3支出明细表（股室填报）" xfId="7422"/>
    <cellStyle name="常规 2 23 3" xfId="1859"/>
    <cellStyle name="常规 2 23 3 2" xfId="1860"/>
    <cellStyle name="常规 2 23 3 2 2" xfId="4196"/>
    <cellStyle name="常规 2 23 3 2_10乡政府" xfId="7581"/>
    <cellStyle name="常规 2 23 3 3" xfId="1861"/>
    <cellStyle name="常规 2 23 3 3 2" xfId="4197"/>
    <cellStyle name="常规 2 23 3 3_12乡中学" xfId="7584"/>
    <cellStyle name="常规 2 23 3 4" xfId="1862"/>
    <cellStyle name="常规 2 23 3 4 2" xfId="4198"/>
    <cellStyle name="常规 2 23 3 4_12乡中学" xfId="7588"/>
    <cellStyle name="常规 2 23 3 5" xfId="4195"/>
    <cellStyle name="常规 2 23 3_12乡中学" xfId="7590"/>
    <cellStyle name="常规 2 23 4" xfId="1863"/>
    <cellStyle name="常规 2 23 4 2" xfId="1864"/>
    <cellStyle name="常规 2 23 4 2 2" xfId="4200"/>
    <cellStyle name="常规 2 23 4 2_12乡中学" xfId="7592"/>
    <cellStyle name="常规 2 23 4 3" xfId="1865"/>
    <cellStyle name="常规 2 23 4 3 2" xfId="4201"/>
    <cellStyle name="常规 2 23 4 3_12乡中学" xfId="7594"/>
    <cellStyle name="常规 2 23 4 4" xfId="4199"/>
    <cellStyle name="常规 2 23 4_10乡政府" xfId="7596"/>
    <cellStyle name="常规 2 23 5" xfId="1866"/>
    <cellStyle name="常规 2 23 5 2" xfId="1867"/>
    <cellStyle name="常规 2 23 5 2 2" xfId="4203"/>
    <cellStyle name="常规 2 23 5 2_12乡中学" xfId="7598"/>
    <cellStyle name="常规 2 23 5 3" xfId="1868"/>
    <cellStyle name="常规 2 23 5 3 2" xfId="4204"/>
    <cellStyle name="常规 2 23 5 3_12乡中学" xfId="6504"/>
    <cellStyle name="常规 2 23 5 4" xfId="4202"/>
    <cellStyle name="常规 2 23 5_10乡政府" xfId="7601"/>
    <cellStyle name="常规 2 23 6" xfId="1869"/>
    <cellStyle name="常规 2 23 6 2" xfId="4205"/>
    <cellStyle name="常规 2 23 6_10乡政府" xfId="7603"/>
    <cellStyle name="常规 2 23 7" xfId="1870"/>
    <cellStyle name="常规 2 23 7 2" xfId="4206"/>
    <cellStyle name="常规 2 23 7_12乡中学" xfId="7605"/>
    <cellStyle name="常规 2 23 8" xfId="1871"/>
    <cellStyle name="常规 2 23 8 2" xfId="4207"/>
    <cellStyle name="常规 2 23 8_12乡中学" xfId="7607"/>
    <cellStyle name="常规 2 23 9" xfId="4184"/>
    <cellStyle name="常规 2 23_12乡中学" xfId="7609"/>
    <cellStyle name="常规 2 230" xfId="12628"/>
    <cellStyle name="常规 2 231" xfId="12702"/>
    <cellStyle name="常规 2 232" xfId="12568"/>
    <cellStyle name="常规 2 233" xfId="12825"/>
    <cellStyle name="常规 2 234" xfId="12551"/>
    <cellStyle name="常规 2 235" xfId="12796"/>
    <cellStyle name="常规 2 236" xfId="12790"/>
    <cellStyle name="常规 2 237" xfId="12552"/>
    <cellStyle name="常规 2 238" xfId="12713"/>
    <cellStyle name="常规 2 239" xfId="12803"/>
    <cellStyle name="常规 2 24" xfId="1872"/>
    <cellStyle name="常规 2 24 2" xfId="1873"/>
    <cellStyle name="常规 2 24 2 2" xfId="1874"/>
    <cellStyle name="常规 2 24 2 2 2" xfId="1875"/>
    <cellStyle name="常规 2 24 2 2 2 2" xfId="4211"/>
    <cellStyle name="常规 2 24 2 2 2_12乡中学" xfId="7613"/>
    <cellStyle name="常规 2 24 2 2 3" xfId="1876"/>
    <cellStyle name="常规 2 24 2 2 3 2" xfId="4212"/>
    <cellStyle name="常规 2 24 2 2 3_12乡中学" xfId="6088"/>
    <cellStyle name="常规 2 24 2 2 4" xfId="4210"/>
    <cellStyle name="常规 2 24 2 2_10乡政府" xfId="7303"/>
    <cellStyle name="常规 2 24 2 3" xfId="1877"/>
    <cellStyle name="常规 2 24 2 3 2" xfId="1878"/>
    <cellStyle name="常规 2 24 2 3 2 2" xfId="4214"/>
    <cellStyle name="常规 2 24 2 3 2_12乡中学" xfId="7617"/>
    <cellStyle name="常规 2 24 2 3 3" xfId="1879"/>
    <cellStyle name="常规 2 24 2 3 3 2" xfId="4215"/>
    <cellStyle name="常规 2 24 2 3 3_12乡中学" xfId="7619"/>
    <cellStyle name="常规 2 24 2 3 4" xfId="4213"/>
    <cellStyle name="常规 2 24 2 3_10乡政府" xfId="7273"/>
    <cellStyle name="常规 2 24 2 4" xfId="1880"/>
    <cellStyle name="常规 2 24 2 4 2" xfId="4216"/>
    <cellStyle name="常规 2 24 2 4_10乡政府" xfId="7623"/>
    <cellStyle name="常规 2 24 2 5" xfId="1881"/>
    <cellStyle name="常规 2 24 2 5 2" xfId="4217"/>
    <cellStyle name="常规 2 24 2 5_12乡中学" xfId="6260"/>
    <cellStyle name="常规 2 24 2 6" xfId="1882"/>
    <cellStyle name="常规 2 24 2 6 2" xfId="4218"/>
    <cellStyle name="常规 2 24 2 6_12乡中学" xfId="7625"/>
    <cellStyle name="常规 2 24 2 7" xfId="4209"/>
    <cellStyle name="常规 2 24 2_县本级专项对比表（各股室填报）" xfId="7696"/>
    <cellStyle name="常规 2 24 3" xfId="1883"/>
    <cellStyle name="常规 2 24 3 2" xfId="1884"/>
    <cellStyle name="常规 2 24 3 2 2" xfId="4220"/>
    <cellStyle name="常规 2 24 3 2_10乡政府" xfId="7345"/>
    <cellStyle name="常规 2 24 3 3" xfId="1885"/>
    <cellStyle name="常规 2 24 3 3 2" xfId="4221"/>
    <cellStyle name="常规 2 24 3 3_12乡中学" xfId="7146"/>
    <cellStyle name="常规 2 24 3 4" xfId="1886"/>
    <cellStyle name="常规 2 24 3 4 2" xfId="4222"/>
    <cellStyle name="常规 2 24 3 4_12乡中学" xfId="7631"/>
    <cellStyle name="常规 2 24 3 5" xfId="4219"/>
    <cellStyle name="常规 2 24 3_12乡中学" xfId="7633"/>
    <cellStyle name="常规 2 24 4" xfId="1887"/>
    <cellStyle name="常规 2 24 4 2" xfId="1888"/>
    <cellStyle name="常规 2 24 4 2 2" xfId="4224"/>
    <cellStyle name="常规 2 24 4 2_12乡中学" xfId="7635"/>
    <cellStyle name="常规 2 24 4 3" xfId="1889"/>
    <cellStyle name="常规 2 24 4 3 2" xfId="4225"/>
    <cellStyle name="常规 2 24 4 3_12乡中学" xfId="7637"/>
    <cellStyle name="常规 2 24 4 4" xfId="4223"/>
    <cellStyle name="常规 2 24 4_10乡政府" xfId="7639"/>
    <cellStyle name="常规 2 24 5" xfId="1890"/>
    <cellStyle name="常规 2 24 5 2" xfId="1891"/>
    <cellStyle name="常规 2 24 5 2 2" xfId="4227"/>
    <cellStyle name="常规 2 24 5 2_12乡中学" xfId="7644"/>
    <cellStyle name="常规 2 24 5 3" xfId="1892"/>
    <cellStyle name="常规 2 24 5 3 2" xfId="4228"/>
    <cellStyle name="常规 2 24 5 3_12乡中学" xfId="7648"/>
    <cellStyle name="常规 2 24 5 4" xfId="4226"/>
    <cellStyle name="常规 2 24 5_10乡政府" xfId="7650"/>
    <cellStyle name="常规 2 24 6" xfId="1893"/>
    <cellStyle name="常规 2 24 6 2" xfId="4229"/>
    <cellStyle name="常规 2 24 6_10乡政府" xfId="7654"/>
    <cellStyle name="常规 2 24 7" xfId="1894"/>
    <cellStyle name="常规 2 24 7 2" xfId="4230"/>
    <cellStyle name="常规 2 24 7_12乡中学" xfId="7656"/>
    <cellStyle name="常规 2 24 8" xfId="1895"/>
    <cellStyle name="常规 2 24 8 2" xfId="4231"/>
    <cellStyle name="常规 2 24 8_12乡中学" xfId="7658"/>
    <cellStyle name="常规 2 24 9" xfId="4208"/>
    <cellStyle name="常规 2 24_12乡中学" xfId="7660"/>
    <cellStyle name="常规 2 240" xfId="12570"/>
    <cellStyle name="常规 2 241" xfId="12775"/>
    <cellStyle name="常规 2 242" xfId="12679"/>
    <cellStyle name="常规 2 243" xfId="12596"/>
    <cellStyle name="常规 2 244" xfId="12691"/>
    <cellStyle name="常规 2 245" xfId="12626"/>
    <cellStyle name="常规 2 246" xfId="12761"/>
    <cellStyle name="常规 2 247" xfId="12664"/>
    <cellStyle name="常规 2 248" xfId="12686"/>
    <cellStyle name="常规 2 249" xfId="12758"/>
    <cellStyle name="常规 2 25" xfId="1896"/>
    <cellStyle name="常规 2 25 2" xfId="1897"/>
    <cellStyle name="常规 2 25 2 2" xfId="1898"/>
    <cellStyle name="常规 2 25 2 2 2" xfId="1899"/>
    <cellStyle name="常规 2 25 2 2 2 2" xfId="4235"/>
    <cellStyle name="常规 2 25 2 2 2_12乡中学" xfId="7697"/>
    <cellStyle name="常规 2 25 2 2 3" xfId="1900"/>
    <cellStyle name="常规 2 25 2 2 3 2" xfId="4236"/>
    <cellStyle name="常规 2 25 2 2 3_12乡中学" xfId="7040"/>
    <cellStyle name="常规 2 25 2 2 4" xfId="4234"/>
    <cellStyle name="常规 2 25 2 2_10乡政府" xfId="6172"/>
    <cellStyle name="常规 2 25 2 3" xfId="1901"/>
    <cellStyle name="常规 2 25 2 3 2" xfId="1902"/>
    <cellStyle name="常规 2 25 2 3 2 2" xfId="4238"/>
    <cellStyle name="常规 2 25 2 3 2_12乡中学" xfId="7061"/>
    <cellStyle name="常规 2 25 2 3 3" xfId="1903"/>
    <cellStyle name="常规 2 25 2 3 3 2" xfId="4239"/>
    <cellStyle name="常规 2 25 2 3 3_12乡中学" xfId="7698"/>
    <cellStyle name="常规 2 25 2 3 4" xfId="4237"/>
    <cellStyle name="常规 2 25 2 3_10乡政府" xfId="7699"/>
    <cellStyle name="常规 2 25 2 4" xfId="1904"/>
    <cellStyle name="常规 2 25 2 4 2" xfId="4240"/>
    <cellStyle name="常规 2 25 2 4_10乡政府" xfId="7700"/>
    <cellStyle name="常规 2 25 2 5" xfId="1905"/>
    <cellStyle name="常规 2 25 2 5 2" xfId="4241"/>
    <cellStyle name="常规 2 25 2 5_12乡中学" xfId="7701"/>
    <cellStyle name="常规 2 25 2 6" xfId="1906"/>
    <cellStyle name="常规 2 25 2 6 2" xfId="4242"/>
    <cellStyle name="常规 2 25 2 6_12乡中学" xfId="6716"/>
    <cellStyle name="常规 2 25 2 7" xfId="4233"/>
    <cellStyle name="常规 2 25 2_县本级专项对比表（各股室填报）" xfId="7702"/>
    <cellStyle name="常规 2 25 3" xfId="1907"/>
    <cellStyle name="常规 2 25 3 2" xfId="1908"/>
    <cellStyle name="常规 2 25 3 2 2" xfId="4244"/>
    <cellStyle name="常规 2 25 3 2_10乡政府" xfId="7704"/>
    <cellStyle name="常规 2 25 3 3" xfId="1909"/>
    <cellStyle name="常规 2 25 3 3 2" xfId="4245"/>
    <cellStyle name="常规 2 25 3 3_12乡中学" xfId="7707"/>
    <cellStyle name="常规 2 25 3 4" xfId="1910"/>
    <cellStyle name="常规 2 25 3 4 2" xfId="4246"/>
    <cellStyle name="常规 2 25 3 4_12乡中学" xfId="7710"/>
    <cellStyle name="常规 2 25 3 5" xfId="4243"/>
    <cellStyle name="常规 2 25 3_12乡中学" xfId="7711"/>
    <cellStyle name="常规 2 25 4" xfId="1911"/>
    <cellStyle name="常规 2 25 4 2" xfId="1912"/>
    <cellStyle name="常规 2 25 4 2 2" xfId="4248"/>
    <cellStyle name="常规 2 25 4 2_12乡中学" xfId="7713"/>
    <cellStyle name="常规 2 25 4 3" xfId="1913"/>
    <cellStyle name="常规 2 25 4 3 2" xfId="4249"/>
    <cellStyle name="常规 2 25 4 3_12乡中学" xfId="7714"/>
    <cellStyle name="常规 2 25 4 4" xfId="4247"/>
    <cellStyle name="常规 2 25 4_10乡政府" xfId="7715"/>
    <cellStyle name="常规 2 25 5" xfId="1914"/>
    <cellStyle name="常规 2 25 5 2" xfId="1915"/>
    <cellStyle name="常规 2 25 5 2 2" xfId="4251"/>
    <cellStyle name="常规 2 25 5 2_12乡中学" xfId="7718"/>
    <cellStyle name="常规 2 25 5 3" xfId="1916"/>
    <cellStyle name="常规 2 25 5 3 2" xfId="4252"/>
    <cellStyle name="常规 2 25 5 3_12乡中学" xfId="7720"/>
    <cellStyle name="常规 2 25 5 4" xfId="4250"/>
    <cellStyle name="常规 2 25 5_10乡政府" xfId="7721"/>
    <cellStyle name="常规 2 25 6" xfId="1917"/>
    <cellStyle name="常规 2 25 6 2" xfId="4253"/>
    <cellStyle name="常规 2 25 6_10乡政府" xfId="7724"/>
    <cellStyle name="常规 2 25 7" xfId="1918"/>
    <cellStyle name="常规 2 25 7 2" xfId="4254"/>
    <cellStyle name="常规 2 25 7_12乡中学" xfId="7726"/>
    <cellStyle name="常规 2 25 8" xfId="1919"/>
    <cellStyle name="常规 2 25 8 2" xfId="4255"/>
    <cellStyle name="常规 2 25 8_12乡中学" xfId="7727"/>
    <cellStyle name="常规 2 25 9" xfId="4232"/>
    <cellStyle name="常规 2 25_12乡中学" xfId="7626"/>
    <cellStyle name="常规 2 250" xfId="12814"/>
    <cellStyle name="常规 2 251" xfId="12567"/>
    <cellStyle name="常规 2 252" xfId="12826"/>
    <cellStyle name="常规 2 253" xfId="12807"/>
    <cellStyle name="常规 2 254" xfId="12654"/>
    <cellStyle name="常规 2 255" xfId="12768"/>
    <cellStyle name="常规 2 256" xfId="12789"/>
    <cellStyle name="常规 2 257" xfId="12762"/>
    <cellStyle name="常规 2 258" xfId="12594"/>
    <cellStyle name="常规 2 259" xfId="12619"/>
    <cellStyle name="常规 2 26" xfId="1920"/>
    <cellStyle name="常规 2 26 2" xfId="1921"/>
    <cellStyle name="常规 2 26 2 2" xfId="1922"/>
    <cellStyle name="常规 2 26 2 2 2" xfId="1923"/>
    <cellStyle name="常规 2 26 2 2 2 2" xfId="4259"/>
    <cellStyle name="常规 2 26 2 2 2_12乡中学" xfId="7728"/>
    <cellStyle name="常规 2 26 2 2 3" xfId="1924"/>
    <cellStyle name="常规 2 26 2 2 3 2" xfId="4260"/>
    <cellStyle name="常规 2 26 2 2 3_12乡中学" xfId="7729"/>
    <cellStyle name="常规 2 26 2 2 4" xfId="4258"/>
    <cellStyle name="常规 2 26 2 2_10乡政府" xfId="6408"/>
    <cellStyle name="常规 2 26 2 3" xfId="1925"/>
    <cellStyle name="常规 2 26 2 3 2" xfId="1926"/>
    <cellStyle name="常规 2 26 2 3 2 2" xfId="4262"/>
    <cellStyle name="常规 2 26 2 3 2_12乡中学" xfId="7730"/>
    <cellStyle name="常规 2 26 2 3 3" xfId="1927"/>
    <cellStyle name="常规 2 26 2 3 3 2" xfId="4263"/>
    <cellStyle name="常规 2 26 2 3 3_12乡中学" xfId="7731"/>
    <cellStyle name="常规 2 26 2 3 4" xfId="4261"/>
    <cellStyle name="常规 2 26 2 3_10乡政府" xfId="7732"/>
    <cellStyle name="常规 2 26 2 4" xfId="1928"/>
    <cellStyle name="常规 2 26 2 4 2" xfId="4264"/>
    <cellStyle name="常规 2 26 2 4_10乡政府" xfId="7734"/>
    <cellStyle name="常规 2 26 2 5" xfId="1929"/>
    <cellStyle name="常规 2 26 2 5 2" xfId="4265"/>
    <cellStyle name="常规 2 26 2 5_12乡中学" xfId="7735"/>
    <cellStyle name="常规 2 26 2 6" xfId="1930"/>
    <cellStyle name="常规 2 26 2 6 2" xfId="4266"/>
    <cellStyle name="常规 2 26 2 6_12乡中学" xfId="7737"/>
    <cellStyle name="常规 2 26 2 7" xfId="4257"/>
    <cellStyle name="常规 2 26 2_县本级专项对比表（各股室填报）" xfId="7513"/>
    <cellStyle name="常规 2 26 3" xfId="1931"/>
    <cellStyle name="常规 2 26 3 2" xfId="1932"/>
    <cellStyle name="常规 2 26 3 2 2" xfId="4268"/>
    <cellStyle name="常规 2 26 3 2_10乡政府" xfId="7739"/>
    <cellStyle name="常规 2 26 3 3" xfId="1933"/>
    <cellStyle name="常规 2 26 3 3 2" xfId="4269"/>
    <cellStyle name="常规 2 26 3 3_12乡中学" xfId="6760"/>
    <cellStyle name="常规 2 26 3 4" xfId="1934"/>
    <cellStyle name="常规 2 26 3 4 2" xfId="4270"/>
    <cellStyle name="常规 2 26 3 4_12乡中学" xfId="6849"/>
    <cellStyle name="常规 2 26 3 5" xfId="4267"/>
    <cellStyle name="常规 2 26 3_12乡中学" xfId="7740"/>
    <cellStyle name="常规 2 26 4" xfId="1935"/>
    <cellStyle name="常规 2 26 4 2" xfId="1936"/>
    <cellStyle name="常规 2 26 4 2 2" xfId="4272"/>
    <cellStyle name="常规 2 26 4 2_12乡中学" xfId="7539"/>
    <cellStyle name="常规 2 26 4 3" xfId="1937"/>
    <cellStyle name="常规 2 26 4 3 2" xfId="4273"/>
    <cellStyle name="常规 2 26 4 3_12乡中学" xfId="6284"/>
    <cellStyle name="常规 2 26 4 4" xfId="4271"/>
    <cellStyle name="常规 2 26 4_10乡政府" xfId="6543"/>
    <cellStyle name="常规 2 26 5" xfId="1938"/>
    <cellStyle name="常规 2 26 5 2" xfId="1939"/>
    <cellStyle name="常规 2 26 5 2 2" xfId="4275"/>
    <cellStyle name="常规 2 26 5 2_12乡中学" xfId="6744"/>
    <cellStyle name="常规 2 26 5 3" xfId="1940"/>
    <cellStyle name="常规 2 26 5 3 2" xfId="4276"/>
    <cellStyle name="常规 2 26 5 3_12乡中学" xfId="7611"/>
    <cellStyle name="常规 2 26 5 4" xfId="4274"/>
    <cellStyle name="常规 2 26 5_10乡政府" xfId="7743"/>
    <cellStyle name="常规 2 26 6" xfId="1941"/>
    <cellStyle name="常规 2 26 6 2" xfId="4277"/>
    <cellStyle name="常规 2 26 6_10乡政府" xfId="6676"/>
    <cellStyle name="常规 2 26 7" xfId="1942"/>
    <cellStyle name="常规 2 26 7 2" xfId="4278"/>
    <cellStyle name="常规 2 26 7_12乡中学" xfId="6160"/>
    <cellStyle name="常规 2 26 8" xfId="1943"/>
    <cellStyle name="常规 2 26 8 2" xfId="4279"/>
    <cellStyle name="常规 2 26 8_12乡中学" xfId="7744"/>
    <cellStyle name="常规 2 26 9" xfId="4256"/>
    <cellStyle name="常规 2 26_12乡中学" xfId="7745"/>
    <cellStyle name="常规 2 260" xfId="12738"/>
    <cellStyle name="常规 2 261" xfId="12759"/>
    <cellStyle name="常规 2 262" xfId="12812"/>
    <cellStyle name="常规 2 263" xfId="12792"/>
    <cellStyle name="常规 2 264" xfId="12573"/>
    <cellStyle name="常规 2 265" xfId="12773"/>
    <cellStyle name="常规 2 266" xfId="12808"/>
    <cellStyle name="常规 2 267" xfId="12708"/>
    <cellStyle name="常规 2 268" xfId="12639"/>
    <cellStyle name="常规 2 269" xfId="12793"/>
    <cellStyle name="常规 2 27" xfId="1944"/>
    <cellStyle name="常规 2 27 2" xfId="1945"/>
    <cellStyle name="常规 2 27 2 2" xfId="1946"/>
    <cellStyle name="常规 2 27 2 2 2" xfId="1947"/>
    <cellStyle name="常规 2 27 2 2 2 2" xfId="4283"/>
    <cellStyle name="常规 2 27 2 2 2_12乡中学" xfId="7747"/>
    <cellStyle name="常规 2 27 2 2 3" xfId="1948"/>
    <cellStyle name="常规 2 27 2 2 3 2" xfId="4284"/>
    <cellStyle name="常规 2 27 2 2 3_12乡中学" xfId="7748"/>
    <cellStyle name="常规 2 27 2 2 4" xfId="4282"/>
    <cellStyle name="常规 2 27 2 2_10乡政府" xfId="6840"/>
    <cellStyle name="常规 2 27 2 3" xfId="1949"/>
    <cellStyle name="常规 2 27 2 3 2" xfId="1950"/>
    <cellStyle name="常规 2 27 2 3 2 2" xfId="4286"/>
    <cellStyle name="常规 2 27 2 3 2_12乡中学" xfId="7749"/>
    <cellStyle name="常规 2 27 2 3 3" xfId="1951"/>
    <cellStyle name="常规 2 27 2 3 3 2" xfId="4287"/>
    <cellStyle name="常规 2 27 2 3 3_12乡中学" xfId="6827"/>
    <cellStyle name="常规 2 27 2 3 4" xfId="4285"/>
    <cellStyle name="常规 2 27 2 3_10乡政府" xfId="7212"/>
    <cellStyle name="常规 2 27 2 4" xfId="1952"/>
    <cellStyle name="常规 2 27 2 4 2" xfId="4288"/>
    <cellStyle name="常规 2 27 2 4_10乡政府" xfId="7752"/>
    <cellStyle name="常规 2 27 2 5" xfId="1953"/>
    <cellStyle name="常规 2 27 2 5 2" xfId="4289"/>
    <cellStyle name="常规 2 27 2 5_12乡中学" xfId="7753"/>
    <cellStyle name="常规 2 27 2 6" xfId="1954"/>
    <cellStyle name="常规 2 27 2 6 2" xfId="4290"/>
    <cellStyle name="常规 2 27 2 6_12乡中学" xfId="7755"/>
    <cellStyle name="常规 2 27 2 7" xfId="4281"/>
    <cellStyle name="常规 2 27 2_县本级专项对比表（各股室填报）" xfId="7756"/>
    <cellStyle name="常规 2 27 3" xfId="1955"/>
    <cellStyle name="常规 2 27 3 2" xfId="1956"/>
    <cellStyle name="常规 2 27 3 2 2" xfId="4292"/>
    <cellStyle name="常规 2 27 3 2_10乡政府" xfId="7757"/>
    <cellStyle name="常规 2 27 3 3" xfId="1957"/>
    <cellStyle name="常规 2 27 3 3 2" xfId="4293"/>
    <cellStyle name="常规 2 27 3 3_12乡中学" xfId="7223"/>
    <cellStyle name="常规 2 27 3 4" xfId="1958"/>
    <cellStyle name="常规 2 27 3 4 2" xfId="4294"/>
    <cellStyle name="常规 2 27 3 4_12乡中学" xfId="7759"/>
    <cellStyle name="常规 2 27 3 5" xfId="4291"/>
    <cellStyle name="常规 2 27 3_12乡中学" xfId="7760"/>
    <cellStyle name="常规 2 27 4" xfId="1959"/>
    <cellStyle name="常规 2 27 4 2" xfId="1960"/>
    <cellStyle name="常规 2 27 4 2 2" xfId="4296"/>
    <cellStyle name="常规 2 27 4 2_12乡中学" xfId="7762"/>
    <cellStyle name="常规 2 27 4 3" xfId="1961"/>
    <cellStyle name="常规 2 27 4 3 2" xfId="4297"/>
    <cellStyle name="常规 2 27 4 3_12乡中学" xfId="7610"/>
    <cellStyle name="常规 2 27 4 4" xfId="4295"/>
    <cellStyle name="常规 2 27 4_10乡政府" xfId="7763"/>
    <cellStyle name="常规 2 27 5" xfId="1962"/>
    <cellStyle name="常规 2 27 5 2" xfId="1963"/>
    <cellStyle name="常规 2 27 5 2 2" xfId="4299"/>
    <cellStyle name="常规 2 27 5 2_12乡中学" xfId="7764"/>
    <cellStyle name="常规 2 27 5 3" xfId="1964"/>
    <cellStyle name="常规 2 27 5 3 2" xfId="4300"/>
    <cellStyle name="常规 2 27 5 3_12乡中学" xfId="7765"/>
    <cellStyle name="常规 2 27 5 4" xfId="4298"/>
    <cellStyle name="常规 2 27 5_10乡政府" xfId="7690"/>
    <cellStyle name="常规 2 27 6" xfId="1965"/>
    <cellStyle name="常规 2 27 6 2" xfId="4301"/>
    <cellStyle name="常规 2 27 6_10乡政府" xfId="7416"/>
    <cellStyle name="常规 2 27 7" xfId="1966"/>
    <cellStyle name="常规 2 27 7 2" xfId="4302"/>
    <cellStyle name="常规 2 27 7_12乡中学" xfId="7766"/>
    <cellStyle name="常规 2 27 8" xfId="1967"/>
    <cellStyle name="常规 2 27 8 2" xfId="4303"/>
    <cellStyle name="常规 2 27 8_12乡中学" xfId="6769"/>
    <cellStyle name="常规 2 27 9" xfId="4280"/>
    <cellStyle name="常规 2 27_12乡中学" xfId="7768"/>
    <cellStyle name="常规 2 270" xfId="12709"/>
    <cellStyle name="常规 2 271" xfId="12565"/>
    <cellStyle name="常规 2 272" xfId="12830"/>
    <cellStyle name="常规 2 273" xfId="12835"/>
    <cellStyle name="常规 2 274" xfId="12630"/>
    <cellStyle name="常规 2 275" xfId="12718"/>
    <cellStyle name="常规 2 276" xfId="12719"/>
    <cellStyle name="常规 2 277" xfId="12563"/>
    <cellStyle name="常规 2 278" xfId="12699"/>
    <cellStyle name="常规 2 279" xfId="12693"/>
    <cellStyle name="常规 2 28" xfId="1968"/>
    <cellStyle name="常规 2 28 2" xfId="1969"/>
    <cellStyle name="常规 2 28 2 2" xfId="1970"/>
    <cellStyle name="常规 2 28 2 2 2" xfId="4306"/>
    <cellStyle name="常规 2 28 2 2_12乡中学" xfId="7770"/>
    <cellStyle name="常规 2 28 2 3" xfId="1971"/>
    <cellStyle name="常规 2 28 2 3 2" xfId="4307"/>
    <cellStyle name="常规 2 28 2 3_12乡中学" xfId="6499"/>
    <cellStyle name="常规 2 28 2 4" xfId="4305"/>
    <cellStyle name="常规 2 28 2_10乡政府" xfId="7771"/>
    <cellStyle name="常规 2 28 3" xfId="1972"/>
    <cellStyle name="常规 2 28 3 2" xfId="1973"/>
    <cellStyle name="常规 2 28 3 2 2" xfId="4309"/>
    <cellStyle name="常规 2 28 3 2_12乡中学" xfId="7703"/>
    <cellStyle name="常规 2 28 3 3" xfId="1974"/>
    <cellStyle name="常规 2 28 3 3 2" xfId="4310"/>
    <cellStyle name="常规 2 28 3 3_12乡中学" xfId="7773"/>
    <cellStyle name="常规 2 28 3 4" xfId="4308"/>
    <cellStyle name="常规 2 28 3_10乡政府" xfId="7775"/>
    <cellStyle name="常规 2 28 4" xfId="1975"/>
    <cellStyle name="常规 2 28 4 2" xfId="4311"/>
    <cellStyle name="常规 2 28 4_10乡政府" xfId="7777"/>
    <cellStyle name="常规 2 28 5" xfId="1976"/>
    <cellStyle name="常规 2 28 5 2" xfId="4312"/>
    <cellStyle name="常规 2 28 5_12乡中学" xfId="7778"/>
    <cellStyle name="常规 2 28 6" xfId="1977"/>
    <cellStyle name="常规 2 28 6 2" xfId="4313"/>
    <cellStyle name="常规 2 28 6_12乡中学" xfId="6754"/>
    <cellStyle name="常规 2 28 7" xfId="4304"/>
    <cellStyle name="常规 2 28_县本级专项对比表（各股室填报）" xfId="7779"/>
    <cellStyle name="常规 2 280" xfId="12802"/>
    <cellStyle name="常规 2 281" xfId="12586"/>
    <cellStyle name="常规 2 282" xfId="12637"/>
    <cellStyle name="常规 2 283" xfId="12745"/>
    <cellStyle name="常规 2 284" xfId="12680"/>
    <cellStyle name="常规 2 285" xfId="12603"/>
    <cellStyle name="常规 2 286" xfId="12607"/>
    <cellStyle name="常规 2 287" xfId="12754"/>
    <cellStyle name="常规 2 288" xfId="12834"/>
    <cellStyle name="常规 2 289" xfId="12770"/>
    <cellStyle name="常规 2 29" xfId="1978"/>
    <cellStyle name="常规 2 29 2" xfId="1979"/>
    <cellStyle name="常规 2 29 2 2" xfId="4315"/>
    <cellStyle name="常规 2 29 2_10乡政府" xfId="7781"/>
    <cellStyle name="常规 2 29 3" xfId="1980"/>
    <cellStyle name="常规 2 29 3 2" xfId="4316"/>
    <cellStyle name="常规 2 29 3_12乡中学" xfId="7782"/>
    <cellStyle name="常规 2 29 4" xfId="1981"/>
    <cellStyle name="常规 2 29 4 2" xfId="4317"/>
    <cellStyle name="常规 2 29 4_12乡中学" xfId="7783"/>
    <cellStyle name="常规 2 29 5" xfId="4314"/>
    <cellStyle name="常规 2 29_12乡中学" xfId="7784"/>
    <cellStyle name="常规 2 290" xfId="12811"/>
    <cellStyle name="常规 2 291" xfId="12562"/>
    <cellStyle name="常规 2 292" xfId="12767"/>
    <cellStyle name="常规 2 293" xfId="12797"/>
    <cellStyle name="常规 2 294" xfId="12670"/>
    <cellStyle name="常规 2 295" xfId="12614"/>
    <cellStyle name="常规 2 296" xfId="12716"/>
    <cellStyle name="常规 2 297" xfId="12634"/>
    <cellStyle name="常规 2 298" xfId="12771"/>
    <cellStyle name="常规 2 299" xfId="12646"/>
    <cellStyle name="常规 2 3" xfId="1982"/>
    <cellStyle name="常规 2 3 10" xfId="5822"/>
    <cellStyle name="常规 2 3 11" xfId="5918"/>
    <cellStyle name="常规 2 3 12" xfId="11911"/>
    <cellStyle name="常规 2 3 13" xfId="11896"/>
    <cellStyle name="常规 2 3 2" xfId="1983"/>
    <cellStyle name="常规 2 3 2 2" xfId="1984"/>
    <cellStyle name="常规 2 3 2 2 2" xfId="1985"/>
    <cellStyle name="常规 2 3 2 2 2 2" xfId="4321"/>
    <cellStyle name="常规 2 3 2 2 2_12乡中学" xfId="6220"/>
    <cellStyle name="常规 2 3 2 2 3" xfId="1986"/>
    <cellStyle name="常规 2 3 2 2 3 2" xfId="4322"/>
    <cellStyle name="常规 2 3 2 2 3_12乡中学" xfId="6316"/>
    <cellStyle name="常规 2 3 2 2 4" xfId="4320"/>
    <cellStyle name="常规 2 3 2 2_10乡政府" xfId="7789"/>
    <cellStyle name="常规 2 3 2 3" xfId="1987"/>
    <cellStyle name="常规 2 3 2 3 2" xfId="1988"/>
    <cellStyle name="常规 2 3 2 3 2 2" xfId="4324"/>
    <cellStyle name="常规 2 3 2 3 2_12乡中学" xfId="7791"/>
    <cellStyle name="常规 2 3 2 3 3" xfId="1989"/>
    <cellStyle name="常规 2 3 2 3 3 2" xfId="4325"/>
    <cellStyle name="常规 2 3 2 3 3_12乡中学" xfId="6578"/>
    <cellStyle name="常规 2 3 2 3 4" xfId="4323"/>
    <cellStyle name="常规 2 3 2 3_10乡政府" xfId="7794"/>
    <cellStyle name="常规 2 3 2 4" xfId="1990"/>
    <cellStyle name="常规 2 3 2 4 2" xfId="4326"/>
    <cellStyle name="常规 2 3 2 4_10乡政府" xfId="6204"/>
    <cellStyle name="常规 2 3 2 5" xfId="1991"/>
    <cellStyle name="常规 2 3 2 5 2" xfId="4327"/>
    <cellStyle name="常规 2 3 2 5_12乡中学" xfId="7386"/>
    <cellStyle name="常规 2 3 2 6" xfId="1992"/>
    <cellStyle name="常规 2 3 2 6 2" xfId="4328"/>
    <cellStyle name="常规 2 3 2 6_12乡中学" xfId="7390"/>
    <cellStyle name="常规 2 3 2 7" xfId="4319"/>
    <cellStyle name="常规 2 3 2_县本级专项对比表（各股室填报）" xfId="7795"/>
    <cellStyle name="常规 2 3 3" xfId="1993"/>
    <cellStyle name="常规 2 3 3 2" xfId="1994"/>
    <cellStyle name="常规 2 3 3 2 2" xfId="4330"/>
    <cellStyle name="常规 2 3 3 2_10乡政府" xfId="7797"/>
    <cellStyle name="常规 2 3 3 3" xfId="1995"/>
    <cellStyle name="常规 2 3 3 3 2" xfId="4331"/>
    <cellStyle name="常规 2 3 3 3_12乡中学" xfId="7799"/>
    <cellStyle name="常规 2 3 3 4" xfId="1996"/>
    <cellStyle name="常规 2 3 3 4 2" xfId="4332"/>
    <cellStyle name="常规 2 3 3 4_12乡中学" xfId="7800"/>
    <cellStyle name="常规 2 3 3 5" xfId="4329"/>
    <cellStyle name="常规 2 3 3_12乡中学" xfId="7801"/>
    <cellStyle name="常规 2 3 4" xfId="1997"/>
    <cellStyle name="常规 2 3 4 2" xfId="1998"/>
    <cellStyle name="常规 2 3 4 2 2" xfId="4334"/>
    <cellStyle name="常规 2 3 4 2_12乡中学" xfId="7804"/>
    <cellStyle name="常规 2 3 4 3" xfId="1999"/>
    <cellStyle name="常规 2 3 4 3 2" xfId="4335"/>
    <cellStyle name="常规 2 3 4 3_12乡中学" xfId="7806"/>
    <cellStyle name="常规 2 3 4 4" xfId="4333"/>
    <cellStyle name="常规 2 3 4_10乡政府" xfId="7807"/>
    <cellStyle name="常规 2 3 5" xfId="2000"/>
    <cellStyle name="常规 2 3 5 2" xfId="2001"/>
    <cellStyle name="常规 2 3 5 2 2" xfId="4337"/>
    <cellStyle name="常规 2 3 5 2_12乡中学" xfId="7681"/>
    <cellStyle name="常规 2 3 5 3" xfId="2002"/>
    <cellStyle name="常规 2 3 5 3 2" xfId="4338"/>
    <cellStyle name="常规 2 3 5 3_12乡中学" xfId="7810"/>
    <cellStyle name="常规 2 3 5 4" xfId="4336"/>
    <cellStyle name="常规 2 3 5_10乡政府" xfId="7811"/>
    <cellStyle name="常规 2 3 6" xfId="2003"/>
    <cellStyle name="常规 2 3 6 2" xfId="4339"/>
    <cellStyle name="常规 2 3 6_10乡政府" xfId="7761"/>
    <cellStyle name="常规 2 3 7" xfId="2004"/>
    <cellStyle name="常规 2 3 7 2" xfId="4340"/>
    <cellStyle name="常规 2 3 7_12乡中学" xfId="7813"/>
    <cellStyle name="常规 2 3 8" xfId="2005"/>
    <cellStyle name="常规 2 3 8 2" xfId="4341"/>
    <cellStyle name="常规 2 3 8_12乡中学" xfId="7814"/>
    <cellStyle name="常规 2 3 9" xfId="4318"/>
    <cellStyle name="常规 2 3_12乡中学" xfId="7815"/>
    <cellStyle name="常规 2 30" xfId="2006"/>
    <cellStyle name="常规 2 30 2" xfId="2007"/>
    <cellStyle name="常规 2 30 2 2" xfId="4343"/>
    <cellStyle name="常规 2 30 2_12乡中学" xfId="7816"/>
    <cellStyle name="常规 2 30 3" xfId="2008"/>
    <cellStyle name="常规 2 30 3 2" xfId="4344"/>
    <cellStyle name="常规 2 30 3_12乡中学" xfId="7712"/>
    <cellStyle name="常规 2 30 4" xfId="4342"/>
    <cellStyle name="常规 2 30_10乡政府" xfId="7817"/>
    <cellStyle name="常规 2 300" xfId="11894"/>
    <cellStyle name="常规 2 301" xfId="12838"/>
    <cellStyle name="常规 2 302" xfId="12858"/>
    <cellStyle name="常规 2 303" xfId="12899"/>
    <cellStyle name="常规 2 304" xfId="12851"/>
    <cellStyle name="常规 2 305" xfId="12884"/>
    <cellStyle name="常规 2 306" xfId="12885"/>
    <cellStyle name="常规 2 307" xfId="12878"/>
    <cellStyle name="常规 2 308" xfId="12868"/>
    <cellStyle name="常规 2 309" xfId="12864"/>
    <cellStyle name="常规 2 31" xfId="2009"/>
    <cellStyle name="常规 2 31 2" xfId="2010"/>
    <cellStyle name="常规 2 31 2 2" xfId="4346"/>
    <cellStyle name="常规 2 31 2_12乡中学" xfId="7579"/>
    <cellStyle name="常规 2 31 3" xfId="2011"/>
    <cellStyle name="常规 2 31 3 2" xfId="4347"/>
    <cellStyle name="常规 2 31 3_12乡中学" xfId="7741"/>
    <cellStyle name="常规 2 31 4" xfId="4345"/>
    <cellStyle name="常规 2 31_10乡政府" xfId="7818"/>
    <cellStyle name="常规 2 310" xfId="12871"/>
    <cellStyle name="常规 2 311" xfId="12866"/>
    <cellStyle name="常规 2 312" xfId="12893"/>
    <cellStyle name="常规 2 313" xfId="12890"/>
    <cellStyle name="常规 2 314" xfId="12891"/>
    <cellStyle name="常规 2 315" xfId="12859"/>
    <cellStyle name="常规 2 316" xfId="12852"/>
    <cellStyle name="常规 2 317" xfId="12879"/>
    <cellStyle name="常规 2 318" xfId="12867"/>
    <cellStyle name="常规 2 319" xfId="12844"/>
    <cellStyle name="常规 2 32" xfId="2012"/>
    <cellStyle name="常规 2 32 2" xfId="11240"/>
    <cellStyle name="常规 2 33" xfId="2013"/>
    <cellStyle name="常规 2 33 2" xfId="7354"/>
    <cellStyle name="常规 2 33 2 2" xfId="11226"/>
    <cellStyle name="常规 2 33 3" xfId="11241"/>
    <cellStyle name="常规 2 33_12乡中学" xfId="7705"/>
    <cellStyle name="常规 2 34" xfId="2014"/>
    <cellStyle name="常规 2 34 2" xfId="7780"/>
    <cellStyle name="常规 2 34 2 2" xfId="11243"/>
    <cellStyle name="常规 2 34 3" xfId="11242"/>
    <cellStyle name="常规 2 34_12乡中学" xfId="7785"/>
    <cellStyle name="常规 2 35" xfId="7819"/>
    <cellStyle name="常规 2 35 2" xfId="11246"/>
    <cellStyle name="常规 2 36" xfId="7821"/>
    <cellStyle name="常规 2 36 2" xfId="11248"/>
    <cellStyle name="常规 2 37" xfId="7823"/>
    <cellStyle name="常规 2 37 2" xfId="11250"/>
    <cellStyle name="常规 2 38" xfId="7825"/>
    <cellStyle name="常规 2 38 2" xfId="11252"/>
    <cellStyle name="常规 2 39" xfId="7130"/>
    <cellStyle name="常规 2 39 2" xfId="11180"/>
    <cellStyle name="常规 2 4" xfId="2015"/>
    <cellStyle name="常规 2 4 10" xfId="5821"/>
    <cellStyle name="常规 2 4 11" xfId="5919"/>
    <cellStyle name="常规 2 4 2" xfId="2016"/>
    <cellStyle name="常规 2 4 2 2" xfId="2017"/>
    <cellStyle name="常规 2 4 2 2 2" xfId="2018"/>
    <cellStyle name="常规 2 4 2 2 2 2" xfId="4351"/>
    <cellStyle name="常规 2 4 2 2 2_12乡中学" xfId="7828"/>
    <cellStyle name="常规 2 4 2 2 3" xfId="2019"/>
    <cellStyle name="常规 2 4 2 2 3 2" xfId="4352"/>
    <cellStyle name="常规 2 4 2 2 3_12乡中学" xfId="7829"/>
    <cellStyle name="常规 2 4 2 2 4" xfId="4350"/>
    <cellStyle name="常规 2 4 2 2_10乡政府" xfId="7830"/>
    <cellStyle name="常规 2 4 2 3" xfId="2020"/>
    <cellStyle name="常规 2 4 2 3 2" xfId="2021"/>
    <cellStyle name="常规 2 4 2 3 2 2" xfId="4354"/>
    <cellStyle name="常规 2 4 2 3 2_12乡中学" xfId="7833"/>
    <cellStyle name="常规 2 4 2 3 3" xfId="2022"/>
    <cellStyle name="常规 2 4 2 3 3 2" xfId="4355"/>
    <cellStyle name="常规 2 4 2 3 3_12乡中学" xfId="7834"/>
    <cellStyle name="常规 2 4 2 3 4" xfId="4353"/>
    <cellStyle name="常规 2 4 2 3_10乡政府" xfId="7838"/>
    <cellStyle name="常规 2 4 2 4" xfId="2023"/>
    <cellStyle name="常规 2 4 2 4 2" xfId="4356"/>
    <cellStyle name="常规 2 4 2 4_10乡政府" xfId="7839"/>
    <cellStyle name="常规 2 4 2 5" xfId="2024"/>
    <cellStyle name="常规 2 4 2 5 2" xfId="4357"/>
    <cellStyle name="常规 2 4 2 5_12乡中学" xfId="7420"/>
    <cellStyle name="常规 2 4 2 6" xfId="2025"/>
    <cellStyle name="常规 2 4 2 6 2" xfId="4358"/>
    <cellStyle name="常规 2 4 2 6_12乡中学" xfId="7426"/>
    <cellStyle name="常规 2 4 2 7" xfId="4349"/>
    <cellStyle name="常规 2 4 2_县本级专项对比表（各股室填报）" xfId="7842"/>
    <cellStyle name="常规 2 4 3" xfId="2026"/>
    <cellStyle name="常规 2 4 3 2" xfId="2027"/>
    <cellStyle name="常规 2 4 3 2 2" xfId="4360"/>
    <cellStyle name="常规 2 4 3 2_10乡政府" xfId="7642"/>
    <cellStyle name="常规 2 4 3 3" xfId="2028"/>
    <cellStyle name="常规 2 4 3 3 2" xfId="4361"/>
    <cellStyle name="常规 2 4 3 3_12乡中学" xfId="7843"/>
    <cellStyle name="常规 2 4 3 4" xfId="2029"/>
    <cellStyle name="常规 2 4 3 4 2" xfId="4362"/>
    <cellStyle name="常规 2 4 3 4_12乡中学" xfId="7844"/>
    <cellStyle name="常规 2 4 3 5" xfId="4359"/>
    <cellStyle name="常规 2 4 3_12乡中学" xfId="7845"/>
    <cellStyle name="常规 2 4 4" xfId="2030"/>
    <cellStyle name="常规 2 4 4 2" xfId="2031"/>
    <cellStyle name="常规 2 4 4 2 2" xfId="4364"/>
    <cellStyle name="常规 2 4 4 2_12乡中学" xfId="7230"/>
    <cellStyle name="常规 2 4 4 3" xfId="2032"/>
    <cellStyle name="常规 2 4 4 3 2" xfId="4365"/>
    <cellStyle name="常规 2 4 4 3_12乡中学" xfId="7846"/>
    <cellStyle name="常规 2 4 4 4" xfId="4363"/>
    <cellStyle name="常规 2 4 4_10乡政府" xfId="7847"/>
    <cellStyle name="常规 2 4 5" xfId="2033"/>
    <cellStyle name="常规 2 4 5 2" xfId="2034"/>
    <cellStyle name="常规 2 4 5 2 2" xfId="4367"/>
    <cellStyle name="常规 2 4 5 2_12乡中学" xfId="7848"/>
    <cellStyle name="常规 2 4 5 3" xfId="2035"/>
    <cellStyle name="常规 2 4 5 3 2" xfId="4368"/>
    <cellStyle name="常规 2 4 5 3_12乡中学" xfId="7687"/>
    <cellStyle name="常规 2 4 5 4" xfId="4366"/>
    <cellStyle name="常规 2 4 5_10乡政府" xfId="6232"/>
    <cellStyle name="常规 2 4 6" xfId="2036"/>
    <cellStyle name="常规 2 4 6 2" xfId="4369"/>
    <cellStyle name="常规 2 4 6_10乡政府" xfId="7849"/>
    <cellStyle name="常规 2 4 7" xfId="2037"/>
    <cellStyle name="常规 2 4 7 2" xfId="4370"/>
    <cellStyle name="常规 2 4 7_12乡中学" xfId="7850"/>
    <cellStyle name="常规 2 4 8" xfId="2038"/>
    <cellStyle name="常规 2 4 8 2" xfId="4371"/>
    <cellStyle name="常规 2 4 8_12乡中学" xfId="7853"/>
    <cellStyle name="常规 2 4 9" xfId="4348"/>
    <cellStyle name="常规 2 4_12乡中学" xfId="7854"/>
    <cellStyle name="常规 2 40" xfId="7820"/>
    <cellStyle name="常规 2 40 2" xfId="11247"/>
    <cellStyle name="常规 2 41" xfId="7822"/>
    <cellStyle name="常规 2 41 2" xfId="11249"/>
    <cellStyle name="常规 2 42" xfId="7824"/>
    <cellStyle name="常规 2 42 2" xfId="11251"/>
    <cellStyle name="常规 2 43" xfId="7279"/>
    <cellStyle name="常规 2 44" xfId="11903"/>
    <cellStyle name="常规 2 45" xfId="11914"/>
    <cellStyle name="常规 2 46" xfId="12331"/>
    <cellStyle name="常规 2 47" xfId="12400"/>
    <cellStyle name="常规 2 48" xfId="12013"/>
    <cellStyle name="常规 2 49" xfId="12191"/>
    <cellStyle name="常规 2 5" xfId="2039"/>
    <cellStyle name="常规 2 5 10" xfId="5820"/>
    <cellStyle name="常规 2 5 11" xfId="5920"/>
    <cellStyle name="常规 2 5 2" xfId="2040"/>
    <cellStyle name="常规 2 5 2 2" xfId="2041"/>
    <cellStyle name="常规 2 5 2 2 2" xfId="2042"/>
    <cellStyle name="常规 2 5 2 2 2 2" xfId="4375"/>
    <cellStyle name="常规 2 5 2 2 2_12乡中学" xfId="7858"/>
    <cellStyle name="常规 2 5 2 2 3" xfId="2043"/>
    <cellStyle name="常规 2 5 2 2 3 2" xfId="4376"/>
    <cellStyle name="常规 2 5 2 2 3_12乡中学" xfId="7242"/>
    <cellStyle name="常规 2 5 2 2 4" xfId="4374"/>
    <cellStyle name="常规 2 5 2 2_10乡政府" xfId="7859"/>
    <cellStyle name="常规 2 5 2 3" xfId="2044"/>
    <cellStyle name="常规 2 5 2 3 2" xfId="2045"/>
    <cellStyle name="常规 2 5 2 3 2 2" xfId="4378"/>
    <cellStyle name="常规 2 5 2 3 2_12乡中学" xfId="7862"/>
    <cellStyle name="常规 2 5 2 3 3" xfId="2046"/>
    <cellStyle name="常规 2 5 2 3 3 2" xfId="4379"/>
    <cellStyle name="常规 2 5 2 3 3_12乡中学" xfId="7246"/>
    <cellStyle name="常规 2 5 2 3 4" xfId="4377"/>
    <cellStyle name="常规 2 5 2 3_10乡政府" xfId="6502"/>
    <cellStyle name="常规 2 5 2 4" xfId="2047"/>
    <cellStyle name="常规 2 5 2 4 2" xfId="4380"/>
    <cellStyle name="常规 2 5 2 4_10乡政府" xfId="6345"/>
    <cellStyle name="常规 2 5 2 5" xfId="2048"/>
    <cellStyle name="常规 2 5 2 5 2" xfId="4381"/>
    <cellStyle name="常规 2 5 2 5_12乡中学" xfId="6365"/>
    <cellStyle name="常规 2 5 2 6" xfId="2049"/>
    <cellStyle name="常规 2 5 2 6 2" xfId="4382"/>
    <cellStyle name="常规 2 5 2 6_12乡中学" xfId="6388"/>
    <cellStyle name="常规 2 5 2 7" xfId="4373"/>
    <cellStyle name="常规 2 5 2_县本级专项对比表（各股室填报）" xfId="7645"/>
    <cellStyle name="常规 2 5 3" xfId="2050"/>
    <cellStyle name="常规 2 5 3 2" xfId="2051"/>
    <cellStyle name="常规 2 5 3 2 2" xfId="4384"/>
    <cellStyle name="常规 2 5 3 2_10乡政府" xfId="7863"/>
    <cellStyle name="常规 2 5 3 3" xfId="2052"/>
    <cellStyle name="常规 2 5 3 3 2" xfId="4385"/>
    <cellStyle name="常规 2 5 3 3_12乡中学" xfId="7865"/>
    <cellStyle name="常规 2 5 3 4" xfId="2053"/>
    <cellStyle name="常规 2 5 3 4 2" xfId="4386"/>
    <cellStyle name="常规 2 5 3 4_12乡中学" xfId="7866"/>
    <cellStyle name="常规 2 5 3 5" xfId="4383"/>
    <cellStyle name="常规 2 5 3_12乡中学" xfId="7867"/>
    <cellStyle name="常规 2 5 4" xfId="2054"/>
    <cellStyle name="常规 2 5 4 2" xfId="2055"/>
    <cellStyle name="常规 2 5 4 2 2" xfId="4388"/>
    <cellStyle name="常规 2 5 4 2_12乡中学" xfId="7868"/>
    <cellStyle name="常规 2 5 4 3" xfId="2056"/>
    <cellStyle name="常规 2 5 4 3 2" xfId="4389"/>
    <cellStyle name="常规 2 5 4 3_12乡中学" xfId="7869"/>
    <cellStyle name="常规 2 5 4 4" xfId="4387"/>
    <cellStyle name="常规 2 5 4_10乡政府" xfId="7871"/>
    <cellStyle name="常规 2 5 5" xfId="2057"/>
    <cellStyle name="常规 2 5 5 2" xfId="2058"/>
    <cellStyle name="常规 2 5 5 2 2" xfId="4391"/>
    <cellStyle name="常规 2 5 5 2_12乡中学" xfId="6843"/>
    <cellStyle name="常规 2 5 5 3" xfId="2059"/>
    <cellStyle name="常规 2 5 5 3 2" xfId="4392"/>
    <cellStyle name="常规 2 5 5 3_12乡中学" xfId="6130"/>
    <cellStyle name="常规 2 5 5 4" xfId="4390"/>
    <cellStyle name="常规 2 5 5_10乡政府" xfId="7874"/>
    <cellStyle name="常规 2 5 6" xfId="2060"/>
    <cellStyle name="常规 2 5 6 2" xfId="4393"/>
    <cellStyle name="常规 2 5 6_10乡政府" xfId="7268"/>
    <cellStyle name="常规 2 5 7" xfId="2061"/>
    <cellStyle name="常规 2 5 7 2" xfId="4394"/>
    <cellStyle name="常规 2 5 7_12乡中学" xfId="7876"/>
    <cellStyle name="常规 2 5 8" xfId="2062"/>
    <cellStyle name="常规 2 5 8 2" xfId="4395"/>
    <cellStyle name="常规 2 5 8_12乡中学" xfId="7878"/>
    <cellStyle name="常规 2 5 9" xfId="4372"/>
    <cellStyle name="常规 2 5_12乡中学" xfId="7879"/>
    <cellStyle name="常规 2 50" xfId="12383"/>
    <cellStyle name="常规 2 51" xfId="12364"/>
    <cellStyle name="常规 2 52" xfId="11949"/>
    <cellStyle name="常规 2 53" xfId="12336"/>
    <cellStyle name="常规 2 54" xfId="12020"/>
    <cellStyle name="常规 2 55" xfId="12053"/>
    <cellStyle name="常规 2 56" xfId="12077"/>
    <cellStyle name="常规 2 57" xfId="12246"/>
    <cellStyle name="常规 2 58" xfId="12088"/>
    <cellStyle name="常规 2 59" xfId="12068"/>
    <cellStyle name="常规 2 6" xfId="2063"/>
    <cellStyle name="常规 2 6 10" xfId="5819"/>
    <cellStyle name="常规 2 6 11" xfId="5921"/>
    <cellStyle name="常规 2 6 2" xfId="2064"/>
    <cellStyle name="常规 2 6 2 2" xfId="2065"/>
    <cellStyle name="常规 2 6 2 2 2" xfId="2066"/>
    <cellStyle name="常规 2 6 2 2 2 2" xfId="4399"/>
    <cellStyle name="常规 2 6 2 2 2_12乡中学" xfId="6366"/>
    <cellStyle name="常规 2 6 2 2 3" xfId="2067"/>
    <cellStyle name="常规 2 6 2 2 3 2" xfId="4400"/>
    <cellStyle name="常规 2 6 2 2 3_12乡中学" xfId="6389"/>
    <cellStyle name="常规 2 6 2 2 4" xfId="4398"/>
    <cellStyle name="常规 2 6 2 2_10乡政府" xfId="7339"/>
    <cellStyle name="常规 2 6 2 3" xfId="2068"/>
    <cellStyle name="常规 2 6 2 3 2" xfId="2069"/>
    <cellStyle name="常规 2 6 2 3 2 2" xfId="4402"/>
    <cellStyle name="常规 2 6 2 3 2_12乡中学" xfId="6076"/>
    <cellStyle name="常规 2 6 2 3 3" xfId="2070"/>
    <cellStyle name="常规 2 6 2 3 3 2" xfId="4403"/>
    <cellStyle name="常规 2 6 2 3 3_12乡中学" xfId="6479"/>
    <cellStyle name="常规 2 6 2 3 4" xfId="4401"/>
    <cellStyle name="常规 2 6 2 3_10乡政府" xfId="7880"/>
    <cellStyle name="常规 2 6 2 4" xfId="2071"/>
    <cellStyle name="常规 2 6 2 4 2" xfId="4404"/>
    <cellStyle name="常规 2 6 2 4_10乡政府" xfId="7881"/>
    <cellStyle name="常规 2 6 2 5" xfId="2072"/>
    <cellStyle name="常规 2 6 2 5 2" xfId="4405"/>
    <cellStyle name="常规 2 6 2 5_12乡中学" xfId="7140"/>
    <cellStyle name="常规 2 6 2 6" xfId="2073"/>
    <cellStyle name="常规 2 6 2 6 2" xfId="4406"/>
    <cellStyle name="常规 2 6 2 6_12乡中学" xfId="7352"/>
    <cellStyle name="常规 2 6 2 7" xfId="4397"/>
    <cellStyle name="常规 2 6 2_县本级专项对比表（各股室填报）" xfId="7882"/>
    <cellStyle name="常规 2 6 3" xfId="2074"/>
    <cellStyle name="常规 2 6 3 2" xfId="2075"/>
    <cellStyle name="常规 2 6 3 2 2" xfId="4408"/>
    <cellStyle name="常规 2 6 3 2_10乡政府" xfId="7457"/>
    <cellStyle name="常规 2 6 3 3" xfId="2076"/>
    <cellStyle name="常规 2 6 3 3 2" xfId="4409"/>
    <cellStyle name="常规 2 6 3 3_12乡中学" xfId="7883"/>
    <cellStyle name="常规 2 6 3 4" xfId="2077"/>
    <cellStyle name="常规 2 6 3 4 2" xfId="4410"/>
    <cellStyle name="常规 2 6 3 4_12乡中学" xfId="7864"/>
    <cellStyle name="常规 2 6 3 5" xfId="4407"/>
    <cellStyle name="常规 2 6 3_12乡中学" xfId="7885"/>
    <cellStyle name="常规 2 6 4" xfId="2078"/>
    <cellStyle name="常规 2 6 4 2" xfId="2079"/>
    <cellStyle name="常规 2 6 4 2 2" xfId="4412"/>
    <cellStyle name="常规 2 6 4 2_12乡中学" xfId="7485"/>
    <cellStyle name="常规 2 6 4 3" xfId="2080"/>
    <cellStyle name="常规 2 6 4 3 2" xfId="4413"/>
    <cellStyle name="常规 2 6 4 3_12乡中学" xfId="7889"/>
    <cellStyle name="常规 2 6 4 4" xfId="4411"/>
    <cellStyle name="常规 2 6 4_10乡政府" xfId="7890"/>
    <cellStyle name="常规 2 6 5" xfId="2081"/>
    <cellStyle name="常规 2 6 5 2" xfId="2082"/>
    <cellStyle name="常规 2 6 5 2 2" xfId="4415"/>
    <cellStyle name="常规 2 6 5 2_12乡中学" xfId="7891"/>
    <cellStyle name="常规 2 6 5 3" xfId="2083"/>
    <cellStyle name="常规 2 6 5 3 2" xfId="4416"/>
    <cellStyle name="常规 2 6 5 3_12乡中学" xfId="7892"/>
    <cellStyle name="常规 2 6 5 4" xfId="4414"/>
    <cellStyle name="常规 2 6 5_10乡政府" xfId="7893"/>
    <cellStyle name="常规 2 6 6" xfId="2084"/>
    <cellStyle name="常规 2 6 6 2" xfId="4417"/>
    <cellStyle name="常规 2 6 6_10乡政府" xfId="7894"/>
    <cellStyle name="常规 2 6 7" xfId="2085"/>
    <cellStyle name="常规 2 6 7 2" xfId="4418"/>
    <cellStyle name="常规 2 6 7_12乡中学" xfId="7166"/>
    <cellStyle name="常规 2 6 8" xfId="2086"/>
    <cellStyle name="常规 2 6 8 2" xfId="4419"/>
    <cellStyle name="常规 2 6 8_12乡中学" xfId="7895"/>
    <cellStyle name="常规 2 6 9" xfId="4396"/>
    <cellStyle name="常规 2 6_12乡中学" xfId="7896"/>
    <cellStyle name="常规 2 60" xfId="12138"/>
    <cellStyle name="常规 2 61" xfId="12377"/>
    <cellStyle name="常规 2 62" xfId="12242"/>
    <cellStyle name="常规 2 63" xfId="12059"/>
    <cellStyle name="常规 2 64" xfId="12273"/>
    <cellStyle name="常规 2 65" xfId="12061"/>
    <cellStyle name="常规 2 66" xfId="12124"/>
    <cellStyle name="常规 2 67" xfId="12280"/>
    <cellStyle name="常规 2 68" xfId="12267"/>
    <cellStyle name="常规 2 69" xfId="12279"/>
    <cellStyle name="常规 2 7" xfId="2087"/>
    <cellStyle name="常规 2 7 10" xfId="5818"/>
    <cellStyle name="常规 2 7 11" xfId="5922"/>
    <cellStyle name="常规 2 7 2" xfId="2088"/>
    <cellStyle name="常规 2 7 2 2" xfId="2089"/>
    <cellStyle name="常规 2 7 2 2 2" xfId="2090"/>
    <cellStyle name="常规 2 7 2 2 2 2" xfId="4423"/>
    <cellStyle name="常规 2 7 2 2 2_12乡中学" xfId="6415"/>
    <cellStyle name="常规 2 7 2 2 3" xfId="2091"/>
    <cellStyle name="常规 2 7 2 2 3 2" xfId="4424"/>
    <cellStyle name="常规 2 7 2 2 3_12乡中学" xfId="6435"/>
    <cellStyle name="常规 2 7 2 2 4" xfId="4422"/>
    <cellStyle name="常规 2 7 2 2_10乡政府" xfId="7901"/>
    <cellStyle name="常规 2 7 2 3" xfId="2092"/>
    <cellStyle name="常规 2 7 2 3 2" xfId="2093"/>
    <cellStyle name="常规 2 7 2 3 2 2" xfId="4426"/>
    <cellStyle name="常规 2 7 2 3 2_12乡中学" xfId="7902"/>
    <cellStyle name="常规 2 7 2 3 3" xfId="2094"/>
    <cellStyle name="常规 2 7 2 3 3 2" xfId="4427"/>
    <cellStyle name="常规 2 7 2 3 3_12乡中学" xfId="7903"/>
    <cellStyle name="常规 2 7 2 3 4" xfId="4425"/>
    <cellStyle name="常规 2 7 2 3_10乡政府" xfId="6095"/>
    <cellStyle name="常规 2 7 2 4" xfId="2095"/>
    <cellStyle name="常规 2 7 2 4 2" xfId="4428"/>
    <cellStyle name="常规 2 7 2 4_10乡政府" xfId="7904"/>
    <cellStyle name="常规 2 7 2 5" xfId="2096"/>
    <cellStyle name="常规 2 7 2 5 2" xfId="4429"/>
    <cellStyle name="常规 2 7 2 5_12乡中学" xfId="7461"/>
    <cellStyle name="常规 2 7 2 6" xfId="2097"/>
    <cellStyle name="常规 2 7 2 6 2" xfId="4430"/>
    <cellStyle name="常规 2 7 2 6_12乡中学" xfId="7547"/>
    <cellStyle name="常规 2 7 2 7" xfId="4421"/>
    <cellStyle name="常规 2 7 2_县本级专项对比表（各股室填报）" xfId="7905"/>
    <cellStyle name="常规 2 7 3" xfId="2098"/>
    <cellStyle name="常规 2 7 3 2" xfId="2099"/>
    <cellStyle name="常规 2 7 3 2 2" xfId="4432"/>
    <cellStyle name="常规 2 7 3 2_10乡政府" xfId="7906"/>
    <cellStyle name="常规 2 7 3 3" xfId="2100"/>
    <cellStyle name="常规 2 7 3 3 2" xfId="4433"/>
    <cellStyle name="常规 2 7 3 3_12乡中学" xfId="7831"/>
    <cellStyle name="常规 2 7 3 4" xfId="2101"/>
    <cellStyle name="常规 2 7 3 4 2" xfId="4434"/>
    <cellStyle name="常规 2 7 3 4_12乡中学" xfId="7860"/>
    <cellStyle name="常规 2 7 3 5" xfId="4431"/>
    <cellStyle name="常规 2 7 3_12乡中学" xfId="7520"/>
    <cellStyle name="常规 2 7 4" xfId="2102"/>
    <cellStyle name="常规 2 7 4 2" xfId="2103"/>
    <cellStyle name="常规 2 7 4 2 2" xfId="4436"/>
    <cellStyle name="常规 2 7 4 2_12乡中学" xfId="7203"/>
    <cellStyle name="常规 2 7 4 3" xfId="2104"/>
    <cellStyle name="常规 2 7 4 3 2" xfId="4437"/>
    <cellStyle name="常规 2 7 4 3_12乡中学" xfId="7908"/>
    <cellStyle name="常规 2 7 4 4" xfId="4435"/>
    <cellStyle name="常规 2 7 4_10乡政府" xfId="7909"/>
    <cellStyle name="常规 2 7 5" xfId="2105"/>
    <cellStyle name="常规 2 7 5 2" xfId="2106"/>
    <cellStyle name="常规 2 7 5 2 2" xfId="4439"/>
    <cellStyle name="常规 2 7 5 2_12乡中学" xfId="7910"/>
    <cellStyle name="常规 2 7 5 3" xfId="2107"/>
    <cellStyle name="常规 2 7 5 3 2" xfId="4440"/>
    <cellStyle name="常规 2 7 5 3_12乡中学" xfId="7911"/>
    <cellStyle name="常规 2 7 5 4" xfId="4438"/>
    <cellStyle name="常规 2 7 5_10乡政府" xfId="6125"/>
    <cellStyle name="常规 2 7 6" xfId="2108"/>
    <cellStyle name="常规 2 7 6 2" xfId="4441"/>
    <cellStyle name="常规 2 7 6_10乡政府" xfId="7676"/>
    <cellStyle name="常规 2 7 7" xfId="2109"/>
    <cellStyle name="常规 2 7 7 2" xfId="4442"/>
    <cellStyle name="常规 2 7 7_12乡中学" xfId="7914"/>
    <cellStyle name="常规 2 7 8" xfId="2110"/>
    <cellStyle name="常规 2 7 8 2" xfId="4443"/>
    <cellStyle name="常规 2 7 8_12乡中学" xfId="7915"/>
    <cellStyle name="常规 2 7 9" xfId="4420"/>
    <cellStyle name="常规 2 7_12乡中学" xfId="7870"/>
    <cellStyle name="常规 2 70" xfId="12097"/>
    <cellStyle name="常规 2 71" xfId="12160"/>
    <cellStyle name="常规 2 72" xfId="12046"/>
    <cellStyle name="常规 2 73" xfId="12341"/>
    <cellStyle name="常规 2 74" xfId="11923"/>
    <cellStyle name="常规 2 75" xfId="12234"/>
    <cellStyle name="常规 2 76" xfId="11971"/>
    <cellStyle name="常规 2 77" xfId="12183"/>
    <cellStyle name="常规 2 78" xfId="11983"/>
    <cellStyle name="常规 2 79" xfId="12222"/>
    <cellStyle name="常规 2 8" xfId="2111"/>
    <cellStyle name="常规 2 8 10" xfId="5817"/>
    <cellStyle name="常规 2 8 11" xfId="5923"/>
    <cellStyle name="常规 2 8 2" xfId="2112"/>
    <cellStyle name="常规 2 8 2 2" xfId="2113"/>
    <cellStyle name="常规 2 8 2 2 2" xfId="2114"/>
    <cellStyle name="常规 2 8 2 2 2 2" xfId="4447"/>
    <cellStyle name="常规 2 8 2 2 2_12乡中学" xfId="7921"/>
    <cellStyle name="常规 2 8 2 2 3" xfId="2115"/>
    <cellStyle name="常规 2 8 2 2 3 2" xfId="4448"/>
    <cellStyle name="常规 2 8 2 2 3_12乡中学" xfId="7923"/>
    <cellStyle name="常规 2 8 2 2 4" xfId="4446"/>
    <cellStyle name="常规 2 8 2 2_10乡政府" xfId="7134"/>
    <cellStyle name="常规 2 8 2 3" xfId="2116"/>
    <cellStyle name="常规 2 8 2 3 2" xfId="2117"/>
    <cellStyle name="常规 2 8 2 3 2 2" xfId="4450"/>
    <cellStyle name="常规 2 8 2 3 2_12乡中学" xfId="7928"/>
    <cellStyle name="常规 2 8 2 3 3" xfId="2118"/>
    <cellStyle name="常规 2 8 2 3 3 2" xfId="4451"/>
    <cellStyle name="常规 2 8 2 3 3_12乡中学" xfId="7929"/>
    <cellStyle name="常规 2 8 2 3 4" xfId="4449"/>
    <cellStyle name="常规 2 8 2 3_10乡政府" xfId="7931"/>
    <cellStyle name="常规 2 8 2 4" xfId="2119"/>
    <cellStyle name="常规 2 8 2 4 2" xfId="4452"/>
    <cellStyle name="常规 2 8 2 4_10乡政府" xfId="6201"/>
    <cellStyle name="常规 2 8 2 5" xfId="2120"/>
    <cellStyle name="常规 2 8 2 5 2" xfId="4453"/>
    <cellStyle name="常规 2 8 2 5_12乡中学" xfId="7570"/>
    <cellStyle name="常规 2 8 2 6" xfId="2121"/>
    <cellStyle name="常规 2 8 2 6 2" xfId="4454"/>
    <cellStyle name="常规 2 8 2 6_12乡中学" xfId="7574"/>
    <cellStyle name="常规 2 8 2 7" xfId="4445"/>
    <cellStyle name="常规 2 8 2_县本级专项对比表（各股室填报）" xfId="7934"/>
    <cellStyle name="常规 2 8 3" xfId="2122"/>
    <cellStyle name="常规 2 8 3 2" xfId="2123"/>
    <cellStyle name="常规 2 8 3 2 2" xfId="4456"/>
    <cellStyle name="常规 2 8 3 2_10乡政府" xfId="7937"/>
    <cellStyle name="常规 2 8 3 3" xfId="2124"/>
    <cellStyle name="常规 2 8 3 3 2" xfId="4457"/>
    <cellStyle name="常规 2 8 3 3_12乡中学" xfId="7792"/>
    <cellStyle name="常规 2 8 3 4" xfId="2125"/>
    <cellStyle name="常规 2 8 3 4 2" xfId="4458"/>
    <cellStyle name="常规 2 8 3 4_12乡中学" xfId="7836"/>
    <cellStyle name="常规 2 8 3 5" xfId="4455"/>
    <cellStyle name="常规 2 8 3_12乡中学" xfId="7940"/>
    <cellStyle name="常规 2 8 4" xfId="2126"/>
    <cellStyle name="常规 2 8 4 2" xfId="2127"/>
    <cellStyle name="常规 2 8 4 2 2" xfId="4460"/>
    <cellStyle name="常规 2 8 4 2_12乡中学" xfId="7312"/>
    <cellStyle name="常规 2 8 4 3" xfId="2128"/>
    <cellStyle name="常规 2 8 4 3 2" xfId="4461"/>
    <cellStyle name="常规 2 8 4 3_12乡中学" xfId="7207"/>
    <cellStyle name="常规 2 8 4 4" xfId="4459"/>
    <cellStyle name="常规 2 8 4_10乡政府" xfId="7945"/>
    <cellStyle name="常规 2 8 5" xfId="2129"/>
    <cellStyle name="常规 2 8 5 2" xfId="2130"/>
    <cellStyle name="常规 2 8 5 2 2" xfId="4463"/>
    <cellStyle name="常规 2 8 5 2_12乡中学" xfId="7949"/>
    <cellStyle name="常规 2 8 5 3" xfId="2131"/>
    <cellStyle name="常规 2 8 5 3 2" xfId="4464"/>
    <cellStyle name="常规 2 8 5 3_12乡中学" xfId="6033"/>
    <cellStyle name="常规 2 8 5 4" xfId="4462"/>
    <cellStyle name="常规 2 8 5_10乡政府" xfId="6120"/>
    <cellStyle name="常规 2 8 6" xfId="2132"/>
    <cellStyle name="常规 2 8 6 2" xfId="4465"/>
    <cellStyle name="常规 2 8 6_10乡政府" xfId="7953"/>
    <cellStyle name="常规 2 8 7" xfId="2133"/>
    <cellStyle name="常规 2 8 7 2" xfId="4466"/>
    <cellStyle name="常规 2 8 7_12乡中学" xfId="7956"/>
    <cellStyle name="常规 2 8 8" xfId="2134"/>
    <cellStyle name="常规 2 8 8 2" xfId="4467"/>
    <cellStyle name="常规 2 8 8_12乡中学" xfId="7662"/>
    <cellStyle name="常规 2 8 9" xfId="4444"/>
    <cellStyle name="常规 2 8_12乡中学" xfId="7873"/>
    <cellStyle name="常规 2 80" xfId="12126"/>
    <cellStyle name="常规 2 81" xfId="12024"/>
    <cellStyle name="常规 2 82" xfId="12055"/>
    <cellStyle name="常规 2 83" xfId="12211"/>
    <cellStyle name="常规 2 84" xfId="12111"/>
    <cellStyle name="常规 2 85" xfId="12094"/>
    <cellStyle name="常规 2 86" xfId="12141"/>
    <cellStyle name="常规 2 87" xfId="11947"/>
    <cellStyle name="常规 2 88" xfId="12195"/>
    <cellStyle name="常规 2 89" xfId="12375"/>
    <cellStyle name="常规 2 9" xfId="2135"/>
    <cellStyle name="常规 2 9 2" xfId="2136"/>
    <cellStyle name="常规 2 9 2 2" xfId="2137"/>
    <cellStyle name="常规 2 9 2 2 2" xfId="2138"/>
    <cellStyle name="常规 2 9 2 2 2 2" xfId="4471"/>
    <cellStyle name="常规 2 9 2 2 2_12乡中学" xfId="7599"/>
    <cellStyle name="常规 2 9 2 2 3" xfId="2139"/>
    <cellStyle name="常规 2 9 2 2 3 2" xfId="4472"/>
    <cellStyle name="常规 2 9 2 2 3_12乡中学" xfId="7960"/>
    <cellStyle name="常规 2 9 2 2 4" xfId="4470"/>
    <cellStyle name="常规 2 9 2 2_10乡政府" xfId="7961"/>
    <cellStyle name="常规 2 9 2 3" xfId="2140"/>
    <cellStyle name="常规 2 9 2 3 2" xfId="2141"/>
    <cellStyle name="常规 2 9 2 3 2 2" xfId="4474"/>
    <cellStyle name="常规 2 9 2 3 2_12乡中学" xfId="7291"/>
    <cellStyle name="常规 2 9 2 3 3" xfId="2142"/>
    <cellStyle name="常规 2 9 2 3 3 2" xfId="4475"/>
    <cellStyle name="常规 2 9 2 3 3_12乡中学" xfId="7326"/>
    <cellStyle name="常规 2 9 2 3 4" xfId="4473"/>
    <cellStyle name="常规 2 9 2 3_10乡政府" xfId="7962"/>
    <cellStyle name="常规 2 9 2 4" xfId="2143"/>
    <cellStyle name="常规 2 9 2 4 2" xfId="4476"/>
    <cellStyle name="常规 2 9 2 4_10乡政府" xfId="6287"/>
    <cellStyle name="常规 2 9 2 5" xfId="2144"/>
    <cellStyle name="常规 2 9 2 5 2" xfId="4477"/>
    <cellStyle name="常规 2 9 2 5_12乡中学" xfId="7304"/>
    <cellStyle name="常规 2 9 2 6" xfId="2145"/>
    <cellStyle name="常规 2 9 2 6 2" xfId="4478"/>
    <cellStyle name="常规 2 9 2 6_12乡中学" xfId="7274"/>
    <cellStyle name="常规 2 9 2 7" xfId="4469"/>
    <cellStyle name="常规 2 9 2_县本级专项对比表（各股室填报）" xfId="7275"/>
    <cellStyle name="常规 2 9 3" xfId="2146"/>
    <cellStyle name="常规 2 9 3 2" xfId="2147"/>
    <cellStyle name="常规 2 9 3 2 2" xfId="4480"/>
    <cellStyle name="常规 2 9 3 2_10乡政府" xfId="7964"/>
    <cellStyle name="常规 2 9 3 3" xfId="2148"/>
    <cellStyle name="常规 2 9 3 3 2" xfId="4481"/>
    <cellStyle name="常规 2 9 3 3_12乡中学" xfId="6961"/>
    <cellStyle name="常规 2 9 3 4" xfId="2149"/>
    <cellStyle name="常规 2 9 3 4 2" xfId="4482"/>
    <cellStyle name="常规 2 9 3 4_12乡中学" xfId="7966"/>
    <cellStyle name="常规 2 9 3 5" xfId="4479"/>
    <cellStyle name="常规 2 9 3_12乡中学" xfId="7967"/>
    <cellStyle name="常规 2 9 4" xfId="2150"/>
    <cellStyle name="常规 2 9 4 2" xfId="2151"/>
    <cellStyle name="常规 2 9 4 2 2" xfId="4484"/>
    <cellStyle name="常规 2 9 4 2_12乡中学" xfId="7969"/>
    <cellStyle name="常规 2 9 4 3" xfId="2152"/>
    <cellStyle name="常规 2 9 4 3 2" xfId="4485"/>
    <cellStyle name="常规 2 9 4 3_12乡中学" xfId="7317"/>
    <cellStyle name="常规 2 9 4 4" xfId="4483"/>
    <cellStyle name="常规 2 9 4_10乡政府" xfId="7855"/>
    <cellStyle name="常规 2 9 5" xfId="2153"/>
    <cellStyle name="常规 2 9 5 2" xfId="2154"/>
    <cellStyle name="常规 2 9 5 2 2" xfId="4487"/>
    <cellStyle name="常规 2 9 5 2_12乡中学" xfId="7970"/>
    <cellStyle name="常规 2 9 5 3" xfId="2155"/>
    <cellStyle name="常规 2 9 5 3 2" xfId="4488"/>
    <cellStyle name="常规 2 9 5 3_12乡中学" xfId="7971"/>
    <cellStyle name="常规 2 9 5 4" xfId="4486"/>
    <cellStyle name="常规 2 9 5_10乡政府" xfId="6254"/>
    <cellStyle name="常规 2 9 6" xfId="2156"/>
    <cellStyle name="常规 2 9 6 2" xfId="4489"/>
    <cellStyle name="常规 2 9 6_10乡政府" xfId="7972"/>
    <cellStyle name="常规 2 9 7" xfId="2157"/>
    <cellStyle name="常规 2 9 7 2" xfId="4490"/>
    <cellStyle name="常规 2 9 7_12乡中学" xfId="7974"/>
    <cellStyle name="常规 2 9 8" xfId="2158"/>
    <cellStyle name="常规 2 9 8 2" xfId="4491"/>
    <cellStyle name="常规 2 9 8_12乡中学" xfId="7975"/>
    <cellStyle name="常规 2 9 9" xfId="4468"/>
    <cellStyle name="常规 2 9_12乡中学" xfId="7270"/>
    <cellStyle name="常规 2 90" xfId="12333"/>
    <cellStyle name="常规 2 91" xfId="12416"/>
    <cellStyle name="常规 2 92" xfId="12311"/>
    <cellStyle name="常规 2 93" xfId="11964"/>
    <cellStyle name="常规 2 94" xfId="12357"/>
    <cellStyle name="常规 2 95" xfId="12360"/>
    <cellStyle name="常规 2 96" xfId="11985"/>
    <cellStyle name="常规 2 97" xfId="12185"/>
    <cellStyle name="常规 2 98" xfId="12266"/>
    <cellStyle name="常规 2 99" xfId="12048"/>
    <cellStyle name="常规 2_12乡中学" xfId="7187"/>
    <cellStyle name="常规 20" xfId="2159"/>
    <cellStyle name="常规 20 2" xfId="2160"/>
    <cellStyle name="常规 20 2 2" xfId="2161"/>
    <cellStyle name="常规 20 2 2 2" xfId="7976"/>
    <cellStyle name="常规 20 2 2 2 2" xfId="11257"/>
    <cellStyle name="常规 20 2 2 3" xfId="11256"/>
    <cellStyle name="常规 20 2 2_12乡中学" xfId="7977"/>
    <cellStyle name="常规 20 2 3" xfId="2162"/>
    <cellStyle name="常规 20 2 3 2" xfId="7311"/>
    <cellStyle name="常规 20 2 3 2 2" xfId="11224"/>
    <cellStyle name="常规 20 2 3 3" xfId="10280"/>
    <cellStyle name="常规 20 2 3_12乡中学" xfId="7978"/>
    <cellStyle name="常规 20 2 4" xfId="11193"/>
    <cellStyle name="常规 20 2_12乡中学" xfId="9879"/>
    <cellStyle name="常规 20 3" xfId="2163"/>
    <cellStyle name="常规 20 3 2" xfId="7979"/>
    <cellStyle name="常规 20 3 2 2" xfId="11258"/>
    <cellStyle name="常规 20 3 3" xfId="11056"/>
    <cellStyle name="常规 20 3_12乡中学" xfId="7751"/>
    <cellStyle name="常规 20 4" xfId="2164"/>
    <cellStyle name="常规 20 4 2" xfId="6034"/>
    <cellStyle name="常规 20 4 2 2" xfId="10180"/>
    <cellStyle name="常规 20 4 3" xfId="11237"/>
    <cellStyle name="常规 20 4_12乡中学" xfId="7812"/>
    <cellStyle name="常规 20 5" xfId="11219"/>
    <cellStyle name="常规 20_12乡中学" xfId="9878"/>
    <cellStyle name="常规 200" xfId="12298"/>
    <cellStyle name="常规 201" xfId="12161"/>
    <cellStyle name="常规 202" xfId="12229"/>
    <cellStyle name="常规 203" xfId="12108"/>
    <cellStyle name="常规 204" xfId="12264"/>
    <cellStyle name="常规 205" xfId="12241"/>
    <cellStyle name="常规 206" xfId="12301"/>
    <cellStyle name="常规 207" xfId="11953"/>
    <cellStyle name="常规 208" xfId="12388"/>
    <cellStyle name="常规 209" xfId="11984"/>
    <cellStyle name="常规 21" xfId="2165"/>
    <cellStyle name="常规 21 2" xfId="2166"/>
    <cellStyle name="常规 21 2 2" xfId="2167"/>
    <cellStyle name="常规 21 2 2 2" xfId="7897"/>
    <cellStyle name="常规 21 2 2 2 2" xfId="11253"/>
    <cellStyle name="常规 21 2 2 3" xfId="11260"/>
    <cellStyle name="常规 21 2 2_12乡中学" xfId="6523"/>
    <cellStyle name="常规 21 2 3" xfId="2168"/>
    <cellStyle name="常规 21 2 3 2" xfId="7315"/>
    <cellStyle name="常规 21 2 3 2 2" xfId="11225"/>
    <cellStyle name="常规 21 2 3 3" xfId="10638"/>
    <cellStyle name="常规 21 2 3_12乡中学" xfId="7980"/>
    <cellStyle name="常规 21 2 4" xfId="11259"/>
    <cellStyle name="常规 21 2_12乡中学" xfId="9881"/>
    <cellStyle name="常规 21 3" xfId="2169"/>
    <cellStyle name="常规 21 3 2" xfId="7981"/>
    <cellStyle name="常规 21 3 2 2" xfId="11262"/>
    <cellStyle name="常规 21 3 3" xfId="11261"/>
    <cellStyle name="常规 21 3_12乡中学" xfId="7982"/>
    <cellStyle name="常规 21 4" xfId="2170"/>
    <cellStyle name="常规 21 4 2" xfId="7984"/>
    <cellStyle name="常规 21 4 2 2" xfId="11264"/>
    <cellStyle name="常规 21 4 3" xfId="11263"/>
    <cellStyle name="常规 21 4_12乡中学" xfId="7985"/>
    <cellStyle name="常规 21 5" xfId="11220"/>
    <cellStyle name="常规 21_12乡中学" xfId="9880"/>
    <cellStyle name="常规 210" xfId="12373"/>
    <cellStyle name="常规 211" xfId="11975"/>
    <cellStyle name="常规 212" xfId="11919"/>
    <cellStyle name="常规 213" xfId="12332"/>
    <cellStyle name="常规 214" xfId="12119"/>
    <cellStyle name="常规 215" xfId="12391"/>
    <cellStyle name="常规 216" xfId="11942"/>
    <cellStyle name="常规 217" xfId="12278"/>
    <cellStyle name="常规 218" xfId="12073"/>
    <cellStyle name="常规 219" xfId="12277"/>
    <cellStyle name="常规 22" xfId="2171"/>
    <cellStyle name="常规 22 2" xfId="2172"/>
    <cellStyle name="常规 22 2 2" xfId="2173"/>
    <cellStyle name="常规 22 2 2 2" xfId="7986"/>
    <cellStyle name="常规 22 2 2 2 2" xfId="11266"/>
    <cellStyle name="常规 22 2 2 3" xfId="11160"/>
    <cellStyle name="常规 22 2 2_12乡中学" xfId="7691"/>
    <cellStyle name="常规 22 2 3" xfId="2174"/>
    <cellStyle name="常规 22 2 3 2" xfId="7987"/>
    <cellStyle name="常规 22 2 3 2 2" xfId="11268"/>
    <cellStyle name="常规 22 2 3 3" xfId="11267"/>
    <cellStyle name="常规 22 2 3_12乡中学" xfId="7809"/>
    <cellStyle name="常规 22 2 4" xfId="11265"/>
    <cellStyle name="常规 22 2_12乡中学" xfId="9883"/>
    <cellStyle name="常规 22 3" xfId="2175"/>
    <cellStyle name="常规 22 3 2" xfId="7621"/>
    <cellStyle name="常规 22 3 2 2" xfId="11232"/>
    <cellStyle name="常规 22 3 3" xfId="11269"/>
    <cellStyle name="常规 22 3_12乡中学" xfId="7988"/>
    <cellStyle name="常规 22 4" xfId="2176"/>
    <cellStyle name="常规 22 4 2" xfId="7989"/>
    <cellStyle name="常规 22 4 2 2" xfId="11270"/>
    <cellStyle name="常规 22 4 3" xfId="11138"/>
    <cellStyle name="常规 22 4_12乡中学" xfId="6211"/>
    <cellStyle name="常规 22 5" xfId="11221"/>
    <cellStyle name="常规 22_12乡中学" xfId="9882"/>
    <cellStyle name="常规 220" xfId="12422"/>
    <cellStyle name="常规 221" xfId="12275"/>
    <cellStyle name="常规 222" xfId="12346"/>
    <cellStyle name="常规 223" xfId="11928"/>
    <cellStyle name="常规 224" xfId="12328"/>
    <cellStyle name="常规 225" xfId="12236"/>
    <cellStyle name="常规 226" xfId="12415"/>
    <cellStyle name="常规 227" xfId="12018"/>
    <cellStyle name="常规 228" xfId="12159"/>
    <cellStyle name="常规 229" xfId="12148"/>
    <cellStyle name="常规 23" xfId="2177"/>
    <cellStyle name="常规 23 2" xfId="2178"/>
    <cellStyle name="常规 23 2 2" xfId="2179"/>
    <cellStyle name="常规 23 2 2 2" xfId="7990"/>
    <cellStyle name="常规 23 2 2 2 2" xfId="11272"/>
    <cellStyle name="常规 23 2 2 3" xfId="10437"/>
    <cellStyle name="常规 23 2 2_12乡中学" xfId="6091"/>
    <cellStyle name="常规 23 2 3" xfId="2180"/>
    <cellStyle name="常规 23 2 3 2" xfId="7992"/>
    <cellStyle name="常规 23 2 3 2 2" xfId="11274"/>
    <cellStyle name="常规 23 2 3 3" xfId="11273"/>
    <cellStyle name="常规 23 2 3_12乡中学" xfId="7993"/>
    <cellStyle name="常规 23 2 4" xfId="11271"/>
    <cellStyle name="常规 23 2_12乡中学" xfId="9885"/>
    <cellStyle name="常规 23 3" xfId="2181"/>
    <cellStyle name="常规 23 3 2" xfId="7994"/>
    <cellStyle name="常规 23 3 2 2" xfId="11276"/>
    <cellStyle name="常规 23 3 3" xfId="11275"/>
    <cellStyle name="常规 23 3_12乡中学" xfId="7995"/>
    <cellStyle name="常规 23 4" xfId="2182"/>
    <cellStyle name="常规 23 4 2" xfId="7996"/>
    <cellStyle name="常规 23 4 2 2" xfId="11278"/>
    <cellStyle name="常规 23 4 3" xfId="11277"/>
    <cellStyle name="常规 23 4_12乡中学" xfId="6073"/>
    <cellStyle name="常规 23 5" xfId="10293"/>
    <cellStyle name="常规 23_12乡中学" xfId="9884"/>
    <cellStyle name="常规 230" xfId="12216"/>
    <cellStyle name="常规 231" xfId="12158"/>
    <cellStyle name="常规 232" xfId="12175"/>
    <cellStyle name="常规 233" xfId="12390"/>
    <cellStyle name="常规 234" xfId="11982"/>
    <cellStyle name="常规 235" xfId="12164"/>
    <cellStyle name="常规 236" xfId="11990"/>
    <cellStyle name="常规 237" xfId="11944"/>
    <cellStyle name="常规 238" xfId="12207"/>
    <cellStyle name="常规 239" xfId="12103"/>
    <cellStyle name="常规 24" xfId="2183"/>
    <cellStyle name="常规 24 2" xfId="2184"/>
    <cellStyle name="常规 24 2 2" xfId="2185"/>
    <cellStyle name="常规 24 2 2 2" xfId="7444"/>
    <cellStyle name="常规 24 2 2 2 2" xfId="11228"/>
    <cellStyle name="常规 24 2 2 3" xfId="11227"/>
    <cellStyle name="常规 24 2 2_12乡中学" xfId="7997"/>
    <cellStyle name="常规 24 2 3" xfId="2186"/>
    <cellStyle name="常规 24 2 3 2" xfId="7998"/>
    <cellStyle name="常规 24 2 3 2 2" xfId="11281"/>
    <cellStyle name="常规 24 2 3 3" xfId="11280"/>
    <cellStyle name="常规 24 2 3_12乡中学" xfId="6147"/>
    <cellStyle name="常规 24 2 4" xfId="11279"/>
    <cellStyle name="常规 24 2_12乡中学" xfId="9887"/>
    <cellStyle name="常规 24 3" xfId="2187"/>
    <cellStyle name="常规 24 3 2" xfId="7999"/>
    <cellStyle name="常规 24 3 2 2" xfId="11283"/>
    <cellStyle name="常规 24 3 3" xfId="11282"/>
    <cellStyle name="常规 24 3_12乡中学" xfId="8000"/>
    <cellStyle name="常规 24 4" xfId="2188"/>
    <cellStyle name="常规 24 4 2" xfId="6094"/>
    <cellStyle name="常规 24 4 2 2" xfId="10223"/>
    <cellStyle name="常规 24 4 3" xfId="11284"/>
    <cellStyle name="常规 24 4_12乡中学" xfId="8001"/>
    <cellStyle name="常规 24 5" xfId="10238"/>
    <cellStyle name="常规 24_12乡中学" xfId="9886"/>
    <cellStyle name="常规 240" xfId="12177"/>
    <cellStyle name="常规 241" xfId="12228"/>
    <cellStyle name="常规 242" xfId="12093"/>
    <cellStyle name="常规 243" xfId="12021"/>
    <cellStyle name="常规 244" xfId="11980"/>
    <cellStyle name="常规 245" xfId="11989"/>
    <cellStyle name="常规 246" xfId="12272"/>
    <cellStyle name="常规 247" xfId="11967"/>
    <cellStyle name="常规 248" xfId="11955"/>
    <cellStyle name="常规 249" xfId="12217"/>
    <cellStyle name="常规 25" xfId="2189"/>
    <cellStyle name="常规 25 2" xfId="2190"/>
    <cellStyle name="常规 25 2 2" xfId="2191"/>
    <cellStyle name="常规 25 2 2 2" xfId="7641"/>
    <cellStyle name="常规 25 2 2 2 2" xfId="11234"/>
    <cellStyle name="常规 25 2 2 3" xfId="11291"/>
    <cellStyle name="常规 25 2 2_12乡中学" xfId="6527"/>
    <cellStyle name="常规 25 2 3" xfId="2192"/>
    <cellStyle name="常规 25 2 3 2" xfId="7717"/>
    <cellStyle name="常规 25 2 3 2 2" xfId="11239"/>
    <cellStyle name="常规 25 2 3 3" xfId="10258"/>
    <cellStyle name="常规 25 2 3_12乡中学" xfId="7899"/>
    <cellStyle name="常规 25 2 4" xfId="11289"/>
    <cellStyle name="常规 25 2_12乡中学" xfId="9889"/>
    <cellStyle name="常规 25 3" xfId="2193"/>
    <cellStyle name="常规 25 3 2" xfId="8004"/>
    <cellStyle name="常规 25 3 2 2" xfId="11295"/>
    <cellStyle name="常规 25 3 3" xfId="11293"/>
    <cellStyle name="常规 25 3_12乡中学" xfId="7852"/>
    <cellStyle name="常规 25 4" xfId="2194"/>
    <cellStyle name="常规 25 4 2" xfId="8006"/>
    <cellStyle name="常规 25 4 2 2" xfId="11299"/>
    <cellStyle name="常规 25 4 3" xfId="11297"/>
    <cellStyle name="常规 25 4_12乡中学" xfId="8008"/>
    <cellStyle name="常规 25 5" xfId="11287"/>
    <cellStyle name="常规 25_12乡中学" xfId="9888"/>
    <cellStyle name="常规 250" xfId="12209"/>
    <cellStyle name="常规 251" xfId="12166"/>
    <cellStyle name="常规 252" xfId="12256"/>
    <cellStyle name="常规 253" xfId="12008"/>
    <cellStyle name="常规 254" xfId="12071"/>
    <cellStyle name="常规 255" xfId="12146"/>
    <cellStyle name="常规 256" xfId="12182"/>
    <cellStyle name="常规 257" xfId="12095"/>
    <cellStyle name="常规 258" xfId="12215"/>
    <cellStyle name="常规 259" xfId="12206"/>
    <cellStyle name="常规 26" xfId="2195"/>
    <cellStyle name="常规 26 2" xfId="2196"/>
    <cellStyle name="常规 26 2 2" xfId="2197"/>
    <cellStyle name="常规 26 2 2 2" xfId="7196"/>
    <cellStyle name="常规 26 2 2 2 2" xfId="11210"/>
    <cellStyle name="常规 26 2 2 3" xfId="11206"/>
    <cellStyle name="常规 26 2 2_12乡中学" xfId="8011"/>
    <cellStyle name="常规 26 2 3" xfId="2198"/>
    <cellStyle name="常规 26 2 3 2" xfId="8002"/>
    <cellStyle name="常规 26 2 3 2 2" xfId="11285"/>
    <cellStyle name="常规 26 2 3 3" xfId="11022"/>
    <cellStyle name="常规 26 2 3_12乡中学" xfId="8013"/>
    <cellStyle name="常规 26 2 4" xfId="10183"/>
    <cellStyle name="常规 26 2_12乡中学" xfId="9891"/>
    <cellStyle name="常规 26 3" xfId="2199"/>
    <cellStyle name="常规 26 3 2" xfId="7199"/>
    <cellStyle name="常规 26 3 2 2" xfId="11212"/>
    <cellStyle name="常规 26 3 3" xfId="10196"/>
    <cellStyle name="常规 26 3_12乡中学" xfId="8015"/>
    <cellStyle name="常规 26 4" xfId="2200"/>
    <cellStyle name="常规 26 4 2" xfId="7093"/>
    <cellStyle name="常规 26 4 2 2" xfId="11134"/>
    <cellStyle name="常规 26 4 3" xfId="10200"/>
    <cellStyle name="常规 26 4_12乡中学" xfId="8017"/>
    <cellStyle name="常规 26 5" xfId="11301"/>
    <cellStyle name="常规 26_12乡中学" xfId="9890"/>
    <cellStyle name="常规 260" xfId="11943"/>
    <cellStyle name="常规 261" xfId="12372"/>
    <cellStyle name="常规 262" xfId="12194"/>
    <cellStyle name="常规 263" xfId="12351"/>
    <cellStyle name="常规 264" xfId="12140"/>
    <cellStyle name="常规 265" xfId="11927"/>
    <cellStyle name="常规 266" xfId="12252"/>
    <cellStyle name="常规 267" xfId="11987"/>
    <cellStyle name="常规 268" xfId="12165"/>
    <cellStyle name="常规 269" xfId="12174"/>
    <cellStyle name="常规 27" xfId="2201"/>
    <cellStyle name="常规 27 2" xfId="2202"/>
    <cellStyle name="常规 27 2 2" xfId="2203"/>
    <cellStyle name="常规 27 2 2 2" xfId="8020"/>
    <cellStyle name="常规 27 2 2 2 2" xfId="11307"/>
    <cellStyle name="常规 27 2 2 3" xfId="11305"/>
    <cellStyle name="常规 27 2 2_12乡中学" xfId="8023"/>
    <cellStyle name="常规 27 2 3" xfId="2204"/>
    <cellStyle name="常规 27 2 3 2" xfId="8025"/>
    <cellStyle name="常规 27 2 3 2 2" xfId="11311"/>
    <cellStyle name="常规 27 2 3 3" xfId="11309"/>
    <cellStyle name="常规 27 2 3_12乡中学" xfId="8028"/>
    <cellStyle name="常规 27 2 4" xfId="11034"/>
    <cellStyle name="常规 27 2_12乡中学" xfId="9893"/>
    <cellStyle name="常规 27 3" xfId="2205"/>
    <cellStyle name="常规 27 3 2" xfId="7912"/>
    <cellStyle name="常规 27 3 2 2" xfId="11254"/>
    <cellStyle name="常规 27 3 3" xfId="11313"/>
    <cellStyle name="常规 27 3_12乡中学" xfId="8030"/>
    <cellStyle name="常规 27 4" xfId="2206"/>
    <cellStyle name="常规 27 4 2" xfId="8032"/>
    <cellStyle name="常规 27 4 2 2" xfId="11315"/>
    <cellStyle name="常规 27 4 3" xfId="11236"/>
    <cellStyle name="常规 27 4_12乡中学" xfId="6050"/>
    <cellStyle name="常规 27 5" xfId="11303"/>
    <cellStyle name="常规 27_12乡中学" xfId="9892"/>
    <cellStyle name="常规 270" xfId="12340"/>
    <cellStyle name="常规 271" xfId="12085"/>
    <cellStyle name="常规 272" xfId="12115"/>
    <cellStyle name="常规 273" xfId="12218"/>
    <cellStyle name="常规 274" xfId="12066"/>
    <cellStyle name="常规 275" xfId="12063"/>
    <cellStyle name="常规 276" xfId="12322"/>
    <cellStyle name="常规 277" xfId="12413"/>
    <cellStyle name="常规 278" xfId="12031"/>
    <cellStyle name="常规 279" xfId="12198"/>
    <cellStyle name="常规 28" xfId="2207"/>
    <cellStyle name="常规 28 2" xfId="2208"/>
    <cellStyle name="常规 28 2 2" xfId="2209"/>
    <cellStyle name="常规 28 2 2 2" xfId="8035"/>
    <cellStyle name="常规 28 2 2 2 2" xfId="11321"/>
    <cellStyle name="常规 28 2 2 3" xfId="11319"/>
    <cellStyle name="常规 28 2 2_12乡中学" xfId="6118"/>
    <cellStyle name="常规 28 2 3" xfId="2210"/>
    <cellStyle name="常规 28 2 3 2" xfId="8037"/>
    <cellStyle name="常规 28 2 3 2 2" xfId="11325"/>
    <cellStyle name="常规 28 2 3 3" xfId="11323"/>
    <cellStyle name="常规 28 2 3_12乡中学" xfId="6082"/>
    <cellStyle name="常规 28 2 4" xfId="10472"/>
    <cellStyle name="常规 28 2_12乡中学" xfId="9895"/>
    <cellStyle name="常规 28 3" xfId="2211"/>
    <cellStyle name="常规 28 3 2" xfId="6149"/>
    <cellStyle name="常规 28 3 2 2" xfId="10262"/>
    <cellStyle name="常规 28 3 3" xfId="10260"/>
    <cellStyle name="常规 28 3_12乡中学" xfId="6151"/>
    <cellStyle name="常规 28 4" xfId="2212"/>
    <cellStyle name="常规 28 4 2" xfId="6109"/>
    <cellStyle name="常规 28 4 2 2" xfId="10234"/>
    <cellStyle name="常规 28 4 3" xfId="10265"/>
    <cellStyle name="常规 28 4_12乡中学" xfId="6158"/>
    <cellStyle name="常规 28 5" xfId="11317"/>
    <cellStyle name="常规 28_12乡中学" xfId="9894"/>
    <cellStyle name="常规 280" xfId="12417"/>
    <cellStyle name="常规 281" xfId="11959"/>
    <cellStyle name="常规 282" xfId="11946"/>
    <cellStyle name="常规 283" xfId="12044"/>
    <cellStyle name="常规 284" xfId="12405"/>
    <cellStyle name="常规 285" xfId="12040"/>
    <cellStyle name="常规 286" xfId="12100"/>
    <cellStyle name="常规 287" xfId="11988"/>
    <cellStyle name="常规 288" xfId="12395"/>
    <cellStyle name="常规 289" xfId="12070"/>
    <cellStyle name="常规 29" xfId="2213"/>
    <cellStyle name="常规 29 2" xfId="2214"/>
    <cellStyle name="常规 29 2 2" xfId="2215"/>
    <cellStyle name="常规 29 2 2 2" xfId="8040"/>
    <cellStyle name="常规 29 2 2 2 2" xfId="11331"/>
    <cellStyle name="常规 29 2 2 3" xfId="11329"/>
    <cellStyle name="常规 29 2 2_12乡中学" xfId="8043"/>
    <cellStyle name="常规 29 2 3" xfId="2216"/>
    <cellStyle name="常规 29 2 3 2" xfId="6675"/>
    <cellStyle name="常规 29 2 3 2 2" xfId="10724"/>
    <cellStyle name="常规 29 2 3 3" xfId="11333"/>
    <cellStyle name="常规 29 2 3_12乡中学" xfId="8046"/>
    <cellStyle name="常规 29 2 4" xfId="11327"/>
    <cellStyle name="常规 29 2_12乡中学" xfId="9897"/>
    <cellStyle name="常规 29 3" xfId="2217"/>
    <cellStyle name="常规 29 3 2" xfId="8048"/>
    <cellStyle name="常规 29 3 2 2" xfId="11335"/>
    <cellStyle name="常规 29 3 3" xfId="10271"/>
    <cellStyle name="常规 29 3_12乡中学" xfId="8050"/>
    <cellStyle name="常规 29 4" xfId="2218"/>
    <cellStyle name="常规 29 4 2" xfId="6178"/>
    <cellStyle name="常规 29 4 2 2" xfId="10279"/>
    <cellStyle name="常规 29 4 3" xfId="10204"/>
    <cellStyle name="常规 29 4_12乡中学" xfId="8052"/>
    <cellStyle name="常规 29 5" xfId="10485"/>
    <cellStyle name="常规 29_12乡中学" xfId="9896"/>
    <cellStyle name="常规 290" xfId="12363"/>
    <cellStyle name="常规 291" xfId="11939"/>
    <cellStyle name="常规 292" xfId="12374"/>
    <cellStyle name="常规 293" xfId="12036"/>
    <cellStyle name="常规 294" xfId="12409"/>
    <cellStyle name="常规 295" xfId="12338"/>
    <cellStyle name="常规 296" xfId="12130"/>
    <cellStyle name="常规 297" xfId="12350"/>
    <cellStyle name="常规 298" xfId="12407"/>
    <cellStyle name="常规 299" xfId="11937"/>
    <cellStyle name="常规 3" xfId="2219"/>
    <cellStyle name="常规 3 10" xfId="2220"/>
    <cellStyle name="常规 3 10 2" xfId="2221"/>
    <cellStyle name="常规 3 10 2 2" xfId="2222"/>
    <cellStyle name="常规 3 10 2 2 2" xfId="2223"/>
    <cellStyle name="常规 3 10 2 2 2 2" xfId="4495"/>
    <cellStyle name="常规 3 10 2 2 2_12乡中学" xfId="7408"/>
    <cellStyle name="常规 3 10 2 2 3" xfId="2224"/>
    <cellStyle name="常规 3 10 2 2 3 2" xfId="4496"/>
    <cellStyle name="常规 3 10 2 2 3_12乡中学" xfId="6877"/>
    <cellStyle name="常规 3 10 2 2 4" xfId="4494"/>
    <cellStyle name="常规 3 10 2 2_10乡政府" xfId="7790"/>
    <cellStyle name="常规 3 10 2 3" xfId="2225"/>
    <cellStyle name="常规 3 10 2 3 2" xfId="2226"/>
    <cellStyle name="常规 3 10 2 3 2 2" xfId="4498"/>
    <cellStyle name="常规 3 10 2 3 2_12乡中学" xfId="8055"/>
    <cellStyle name="常规 3 10 2 3 3" xfId="2227"/>
    <cellStyle name="常规 3 10 2 3 3 2" xfId="4499"/>
    <cellStyle name="常规 3 10 2 3 3_12乡中学" xfId="6036"/>
    <cellStyle name="常规 3 10 2 3 4" xfId="4497"/>
    <cellStyle name="常规 3 10 2 3_10乡政府" xfId="7832"/>
    <cellStyle name="常规 3 10 2 4" xfId="2228"/>
    <cellStyle name="常规 3 10 2 4 2" xfId="4500"/>
    <cellStyle name="常规 3 10 2 4_10乡政府" xfId="7861"/>
    <cellStyle name="常规 3 10 2 5" xfId="2229"/>
    <cellStyle name="常规 3 10 2 5 2" xfId="4501"/>
    <cellStyle name="常规 3 10 2 5_12乡中学" xfId="8058"/>
    <cellStyle name="常规 3 10 2 6" xfId="2230"/>
    <cellStyle name="常规 3 10 2 6 2" xfId="4502"/>
    <cellStyle name="常规 3 10 2 6_12乡中学" xfId="6895"/>
    <cellStyle name="常规 3 10 2 7" xfId="4493"/>
    <cellStyle name="常规 3 10 2_县本级专项对比表（各股室填报）" xfId="6035"/>
    <cellStyle name="常规 3 10 3" xfId="2231"/>
    <cellStyle name="常规 3 10 3 2" xfId="2232"/>
    <cellStyle name="常规 3 10 3 2 2" xfId="4504"/>
    <cellStyle name="常规 3 10 3 2_10乡政府" xfId="7204"/>
    <cellStyle name="常规 3 10 3 3" xfId="2233"/>
    <cellStyle name="常规 3 10 3 3 2" xfId="4505"/>
    <cellStyle name="常规 3 10 3 3_12乡中学" xfId="7163"/>
    <cellStyle name="常规 3 10 3 4" xfId="2234"/>
    <cellStyle name="常规 3 10 3 4 2" xfId="4506"/>
    <cellStyle name="常规 3 10 3 4_12乡中学" xfId="6382"/>
    <cellStyle name="常规 3 10 3 5" xfId="4503"/>
    <cellStyle name="常规 3 10 3_12乡中学" xfId="7787"/>
    <cellStyle name="常规 3 10 4" xfId="2235"/>
    <cellStyle name="常规 3 10 4 2" xfId="2236"/>
    <cellStyle name="常规 3 10 4 2 2" xfId="4508"/>
    <cellStyle name="常规 3 10 4 2_12乡中学" xfId="6616"/>
    <cellStyle name="常规 3 10 4 3" xfId="2237"/>
    <cellStyle name="常规 3 10 4 3 2" xfId="4509"/>
    <cellStyle name="常规 3 10 4 3_12乡中学" xfId="6528"/>
    <cellStyle name="常规 3 10 4 4" xfId="4507"/>
    <cellStyle name="常规 3 10 4_10乡政府" xfId="7423"/>
    <cellStyle name="常规 3 10 5" xfId="2238"/>
    <cellStyle name="常规 3 10 5 2" xfId="2239"/>
    <cellStyle name="常规 3 10 5 2 2" xfId="4511"/>
    <cellStyle name="常规 3 10 5 2_12乡中学" xfId="6628"/>
    <cellStyle name="常规 3 10 5 3" xfId="2240"/>
    <cellStyle name="常规 3 10 5 3 2" xfId="4512"/>
    <cellStyle name="常规 3 10 5 3_12乡中学" xfId="8059"/>
    <cellStyle name="常规 3 10 5 4" xfId="4510"/>
    <cellStyle name="常规 3 10 5_10乡政府" xfId="7110"/>
    <cellStyle name="常规 3 10 6" xfId="2241"/>
    <cellStyle name="常规 3 10 6 2" xfId="4513"/>
    <cellStyle name="常规 3 10 6_10乡政府" xfId="7004"/>
    <cellStyle name="常规 3 10 7" xfId="2242"/>
    <cellStyle name="常规 3 10 7 2" xfId="4514"/>
    <cellStyle name="常规 3 10 7_12乡中学" xfId="8060"/>
    <cellStyle name="常规 3 10 8" xfId="2243"/>
    <cellStyle name="常规 3 10 8 2" xfId="4515"/>
    <cellStyle name="常规 3 10 8_12乡中学" xfId="8061"/>
    <cellStyle name="常规 3 10 9" xfId="4492"/>
    <cellStyle name="常规 3 10_12乡中学" xfId="8062"/>
    <cellStyle name="常规 3 100" xfId="12156"/>
    <cellStyle name="常规 3 101" xfId="12067"/>
    <cellStyle name="常规 3 102" xfId="11966"/>
    <cellStyle name="常规 3 103" xfId="12239"/>
    <cellStyle name="常规 3 104" xfId="12271"/>
    <cellStyle name="常规 3 105" xfId="12030"/>
    <cellStyle name="常规 3 106" xfId="12039"/>
    <cellStyle name="常规 3 107" xfId="12335"/>
    <cellStyle name="常规 3 108" xfId="11941"/>
    <cellStyle name="常规 3 109" xfId="12192"/>
    <cellStyle name="常规 3 11" xfId="2244"/>
    <cellStyle name="常规 3 11 2" xfId="2245"/>
    <cellStyle name="常规 3 11 2 2" xfId="2246"/>
    <cellStyle name="常规 3 11 2 2 2" xfId="2247"/>
    <cellStyle name="常规 3 11 2 2 2 2" xfId="4519"/>
    <cellStyle name="常规 3 11 2 2 2_12乡中学" xfId="8063"/>
    <cellStyle name="常规 3 11 2 2 3" xfId="2248"/>
    <cellStyle name="常规 3 11 2 2 3 2" xfId="4520"/>
    <cellStyle name="常规 3 11 2 2 3_12乡中学" xfId="8064"/>
    <cellStyle name="常规 3 11 2 2 4" xfId="4518"/>
    <cellStyle name="常规 3 11 2 2_10乡政府" xfId="7668"/>
    <cellStyle name="常规 3 11 2 3" xfId="2249"/>
    <cellStyle name="常规 3 11 2 3 2" xfId="2250"/>
    <cellStyle name="常规 3 11 2 3 2 2" xfId="4522"/>
    <cellStyle name="常规 3 11 2 3 2_12乡中学" xfId="6409"/>
    <cellStyle name="常规 3 11 2 3 3" xfId="2251"/>
    <cellStyle name="常规 3 11 2 3 3 2" xfId="4523"/>
    <cellStyle name="常规 3 11 2 3 3_12乡中学" xfId="7733"/>
    <cellStyle name="常规 3 11 2 3 4" xfId="4521"/>
    <cellStyle name="常规 3 11 2 3_10乡政府" xfId="7793"/>
    <cellStyle name="常规 3 11 2 4" xfId="2252"/>
    <cellStyle name="常规 3 11 2 4 2" xfId="4524"/>
    <cellStyle name="常规 3 11 2 4_10乡政府" xfId="7837"/>
    <cellStyle name="常规 3 11 2 5" xfId="2253"/>
    <cellStyle name="常规 3 11 2 5 2" xfId="4525"/>
    <cellStyle name="常规 3 11 2 5_12乡中学" xfId="8066"/>
    <cellStyle name="常规 3 11 2 6" xfId="2254"/>
    <cellStyle name="常规 3 11 2 6 2" xfId="4526"/>
    <cellStyle name="常规 3 11 2 6_12乡中学" xfId="7585"/>
    <cellStyle name="常规 3 11 2 7" xfId="4517"/>
    <cellStyle name="常规 3 11 2_县本级专项对比表（各股室填报）" xfId="8067"/>
    <cellStyle name="常规 3 11 3" xfId="2255"/>
    <cellStyle name="常规 3 11 3 2" xfId="2256"/>
    <cellStyle name="常规 3 11 3 2 2" xfId="4528"/>
    <cellStyle name="常规 3 11 3 2_10乡政府" xfId="7313"/>
    <cellStyle name="常规 3 11 3 3" xfId="2257"/>
    <cellStyle name="常规 3 11 3 3 2" xfId="4529"/>
    <cellStyle name="常规 3 11 3 3_12乡中学" xfId="8068"/>
    <cellStyle name="常规 3 11 3 4" xfId="2258"/>
    <cellStyle name="常规 3 11 3 4 2" xfId="4530"/>
    <cellStyle name="常规 3 11 3 4_12乡中学" xfId="8069"/>
    <cellStyle name="常规 3 11 3 5" xfId="4527"/>
    <cellStyle name="常规 3 11 3_12乡中学" xfId="7827"/>
    <cellStyle name="常规 3 11 4" xfId="2259"/>
    <cellStyle name="常规 3 11 4 2" xfId="2260"/>
    <cellStyle name="常规 3 11 4 2 2" xfId="4532"/>
    <cellStyle name="常规 3 11 4 2_12乡中学" xfId="7332"/>
    <cellStyle name="常规 3 11 4 3" xfId="2261"/>
    <cellStyle name="常规 3 11 4 3 2" xfId="4533"/>
    <cellStyle name="常规 3 11 4 3_12乡中学" xfId="8010"/>
    <cellStyle name="常规 3 11 4 4" xfId="4531"/>
    <cellStyle name="常规 3 11 4_10乡政府" xfId="7458"/>
    <cellStyle name="常规 3 11 5" xfId="2262"/>
    <cellStyle name="常规 3 11 5 2" xfId="2263"/>
    <cellStyle name="常规 3 11 5 2 2" xfId="4535"/>
    <cellStyle name="常规 3 11 5 2_12乡中学" xfId="8070"/>
    <cellStyle name="常规 3 11 5 3" xfId="2264"/>
    <cellStyle name="常规 3 11 5 3 2" xfId="4536"/>
    <cellStyle name="常规 3 11 5 3_12乡中学" xfId="6042"/>
    <cellStyle name="常规 3 11 5 4" xfId="4534"/>
    <cellStyle name="常规 3 11 5_10乡政府" xfId="8071"/>
    <cellStyle name="常规 3 11 6" xfId="2265"/>
    <cellStyle name="常规 3 11 6 2" xfId="4537"/>
    <cellStyle name="常规 3 11 6_10乡政府" xfId="8074"/>
    <cellStyle name="常规 3 11 7" xfId="2266"/>
    <cellStyle name="常规 3 11 7 2" xfId="4538"/>
    <cellStyle name="常规 3 11 7_12乡中学" xfId="8075"/>
    <cellStyle name="常规 3 11 8" xfId="2267"/>
    <cellStyle name="常规 3 11 8 2" xfId="4539"/>
    <cellStyle name="常规 3 11 8_12乡中学" xfId="6052"/>
    <cellStyle name="常规 3 11 9" xfId="4516"/>
    <cellStyle name="常规 3 11_12乡中学" xfId="8076"/>
    <cellStyle name="常规 3 110" xfId="12171"/>
    <cellStyle name="常规 3 111" xfId="12269"/>
    <cellStyle name="常规 3 112" xfId="12190"/>
    <cellStyle name="常规 3 113" xfId="12151"/>
    <cellStyle name="常规 3 114" xfId="12026"/>
    <cellStyle name="常规 3 115" xfId="12321"/>
    <cellStyle name="常规 3 116" xfId="12268"/>
    <cellStyle name="常规 3 117" xfId="12060"/>
    <cellStyle name="常规 3 118" xfId="12389"/>
    <cellStyle name="常规 3 119" xfId="12122"/>
    <cellStyle name="常规 3 12" xfId="2268"/>
    <cellStyle name="常规 3 12 2" xfId="2269"/>
    <cellStyle name="常规 3 12 2 2" xfId="2270"/>
    <cellStyle name="常规 3 12 2 2 2" xfId="2271"/>
    <cellStyle name="常规 3 12 2 2 2 2" xfId="4543"/>
    <cellStyle name="常规 3 12 2 2 2_12乡中学" xfId="7742"/>
    <cellStyle name="常规 3 12 2 2 3" xfId="2272"/>
    <cellStyle name="常规 3 12 2 2 3 2" xfId="4544"/>
    <cellStyle name="常规 3 12 2 2 3_12乡中学" xfId="8079"/>
    <cellStyle name="常规 3 12 2 2 4" xfId="4542"/>
    <cellStyle name="常规 3 12 2 2_10乡政府" xfId="8080"/>
    <cellStyle name="常规 3 12 2 3" xfId="2273"/>
    <cellStyle name="常规 3 12 2 3 2" xfId="2274"/>
    <cellStyle name="常规 3 12 2 3 2 2" xfId="4546"/>
    <cellStyle name="常规 3 12 2 3 2_12乡中学" xfId="6933"/>
    <cellStyle name="常规 3 12 2 3 3" xfId="2275"/>
    <cellStyle name="常规 3 12 2 3 3 2" xfId="4547"/>
    <cellStyle name="常规 3 12 2 3 3_12乡中学" xfId="6884"/>
    <cellStyle name="常规 3 12 2 3 4" xfId="4545"/>
    <cellStyle name="常规 3 12 2 3_10乡政府" xfId="6962"/>
    <cellStyle name="常规 3 12 2 4" xfId="2276"/>
    <cellStyle name="常规 3 12 2 4 2" xfId="4548"/>
    <cellStyle name="常规 3 12 2 4_10乡政府" xfId="7965"/>
    <cellStyle name="常规 3 12 2 5" xfId="2277"/>
    <cellStyle name="常规 3 12 2 5 2" xfId="4549"/>
    <cellStyle name="常规 3 12 2 5_12乡中学" xfId="8082"/>
    <cellStyle name="常规 3 12 2 6" xfId="2278"/>
    <cellStyle name="常规 3 12 2 6 2" xfId="4550"/>
    <cellStyle name="常规 3 12 2 6_12乡中学" xfId="7147"/>
    <cellStyle name="常规 3 12 2 7" xfId="4541"/>
    <cellStyle name="常规 3 12 2_县本级专项对比表（各股室填报）" xfId="7991"/>
    <cellStyle name="常规 3 12 3" xfId="2279"/>
    <cellStyle name="常规 3 12 3 2" xfId="2280"/>
    <cellStyle name="常规 3 12 3 2 2" xfId="4552"/>
    <cellStyle name="常规 3 12 3 2_10乡政府" xfId="7968"/>
    <cellStyle name="常规 3 12 3 3" xfId="2281"/>
    <cellStyle name="常规 3 12 3 3 2" xfId="4553"/>
    <cellStyle name="常规 3 12 3 3_12乡中学" xfId="7382"/>
    <cellStyle name="常规 3 12 3 4" xfId="2282"/>
    <cellStyle name="常规 3 12 3 4 2" xfId="4554"/>
    <cellStyle name="常规 3 12 3 4_12乡中学" xfId="8085"/>
    <cellStyle name="常规 3 12 3 5" xfId="4551"/>
    <cellStyle name="常规 3 12 3_12乡中学" xfId="7857"/>
    <cellStyle name="常规 3 12 4" xfId="2283"/>
    <cellStyle name="常规 3 12 4 2" xfId="2284"/>
    <cellStyle name="常规 3 12 4 2 2" xfId="4556"/>
    <cellStyle name="常规 3 12 4 2_12乡中学" xfId="6453"/>
    <cellStyle name="常规 3 12 4 3" xfId="2285"/>
    <cellStyle name="常规 3 12 4 3 2" xfId="4557"/>
    <cellStyle name="常规 3 12 4 3_12乡中学" xfId="8022"/>
    <cellStyle name="常规 3 12 4 4" xfId="4555"/>
    <cellStyle name="常规 3 12 4_10乡政府" xfId="6354"/>
    <cellStyle name="常规 3 12 5" xfId="2286"/>
    <cellStyle name="常规 3 12 5 2" xfId="2287"/>
    <cellStyle name="常规 3 12 5 2 2" xfId="4559"/>
    <cellStyle name="常规 3 12 5 2_12乡中学" xfId="6045"/>
    <cellStyle name="常规 3 12 5 3" xfId="2288"/>
    <cellStyle name="常规 3 12 5 3 2" xfId="4560"/>
    <cellStyle name="常规 3 12 5 3_12乡中学" xfId="8086"/>
    <cellStyle name="常规 3 12 5 4" xfId="4558"/>
    <cellStyle name="常规 3 12 5_10乡政府" xfId="7898"/>
    <cellStyle name="常规 3 12 6" xfId="2289"/>
    <cellStyle name="常规 3 12 6 2" xfId="4561"/>
    <cellStyle name="常规 3 12 6_10乡政府" xfId="7916"/>
    <cellStyle name="常规 3 12 7" xfId="2290"/>
    <cellStyle name="常规 3 12 7 2" xfId="4562"/>
    <cellStyle name="常规 3 12 7_12乡中学" xfId="8054"/>
    <cellStyle name="常规 3 12 8" xfId="2291"/>
    <cellStyle name="常规 3 12 8 2" xfId="4563"/>
    <cellStyle name="常规 3 12 8_12乡中学" xfId="7325"/>
    <cellStyle name="常规 3 12 9" xfId="4540"/>
    <cellStyle name="常规 3 12_12乡中学" xfId="8087"/>
    <cellStyle name="常规 3 120" xfId="12038"/>
    <cellStyle name="常规 3 121" xfId="12439"/>
    <cellStyle name="常规 3 122" xfId="12025"/>
    <cellStyle name="常规 3 123" xfId="12312"/>
    <cellStyle name="常规 3 124" xfId="12050"/>
    <cellStyle name="常规 3 125" xfId="12421"/>
    <cellStyle name="常规 3 126" xfId="12003"/>
    <cellStyle name="常规 3 127" xfId="12137"/>
    <cellStyle name="常规 3 128" xfId="11981"/>
    <cellStyle name="常规 3 129" xfId="11973"/>
    <cellStyle name="常规 3 13" xfId="2292"/>
    <cellStyle name="常规 3 13 2" xfId="2293"/>
    <cellStyle name="常规 3 13 2 2" xfId="2294"/>
    <cellStyle name="常规 3 13 2 2 2" xfId="2295"/>
    <cellStyle name="常规 3 13 2 2 2 2" xfId="4567"/>
    <cellStyle name="常规 3 13 2 2 2_12乡中学" xfId="6469"/>
    <cellStyle name="常规 3 13 2 2 3" xfId="2296"/>
    <cellStyle name="常规 3 13 2 2 3 2" xfId="4568"/>
    <cellStyle name="常规 3 13 2 2 3_12乡中学" xfId="7417"/>
    <cellStyle name="常规 3 13 2 2 4" xfId="4566"/>
    <cellStyle name="常规 3 13 2 2_10乡政府" xfId="7628"/>
    <cellStyle name="常规 3 13 2 3" xfId="2297"/>
    <cellStyle name="常规 3 13 2 3 2" xfId="2298"/>
    <cellStyle name="常规 3 13 2 3 2 2" xfId="4570"/>
    <cellStyle name="常规 3 13 2 3 2_12乡中学" xfId="7159"/>
    <cellStyle name="常规 3 13 2 3 3" xfId="2299"/>
    <cellStyle name="常规 3 13 2 3 3 2" xfId="4571"/>
    <cellStyle name="常规 3 13 2 3 3_12乡中学" xfId="7454"/>
    <cellStyle name="常规 3 13 2 3 4" xfId="4569"/>
    <cellStyle name="常规 3 13 2 3_10乡政府" xfId="7746"/>
    <cellStyle name="常规 3 13 2 4" xfId="2300"/>
    <cellStyle name="常规 3 13 2 4 2" xfId="4572"/>
    <cellStyle name="常规 3 13 2 4_10乡政府" xfId="7769"/>
    <cellStyle name="常规 3 13 2 5" xfId="2301"/>
    <cellStyle name="常规 3 13 2 5 2" xfId="4573"/>
    <cellStyle name="常规 3 13 2 5_12乡中学" xfId="8090"/>
    <cellStyle name="常规 3 13 2 6" xfId="2302"/>
    <cellStyle name="常规 3 13 2 6 2" xfId="4574"/>
    <cellStyle name="常规 3 13 2 6_12乡中学" xfId="7708"/>
    <cellStyle name="常规 3 13 2 7" xfId="4565"/>
    <cellStyle name="常规 3 13 2_县本级专项对比表（各股室填报）" xfId="7082"/>
    <cellStyle name="常规 3 13 3" xfId="2303"/>
    <cellStyle name="常规 3 13 3 2" xfId="2304"/>
    <cellStyle name="常规 3 13 3 2 2" xfId="4576"/>
    <cellStyle name="常规 3 13 3 2_10乡政府" xfId="8039"/>
    <cellStyle name="常规 3 13 3 3" xfId="2305"/>
    <cellStyle name="常规 3 13 3 3 2" xfId="4577"/>
    <cellStyle name="常规 3 13 3 3_12乡中学" xfId="7774"/>
    <cellStyle name="常规 3 13 3 4" xfId="2306"/>
    <cellStyle name="常规 3 13 3 4 2" xfId="4578"/>
    <cellStyle name="常规 3 13 3 4_12乡中学" xfId="7449"/>
    <cellStyle name="常规 3 13 3 5" xfId="4575"/>
    <cellStyle name="常规 3 13 3_12乡中学" xfId="6357"/>
    <cellStyle name="常规 3 13 4" xfId="2307"/>
    <cellStyle name="常规 3 13 4 2" xfId="2308"/>
    <cellStyle name="常规 3 13 4 2 2" xfId="4580"/>
    <cellStyle name="常规 3 13 4 2_12乡中学" xfId="8093"/>
    <cellStyle name="常规 3 13 4 3" xfId="2309"/>
    <cellStyle name="常规 3 13 4 3 2" xfId="4581"/>
    <cellStyle name="常规 3 13 4 3_12乡中学" xfId="6117"/>
    <cellStyle name="常规 3 13 4 4" xfId="4579"/>
    <cellStyle name="常规 3 13 4_10乡政府" xfId="7542"/>
    <cellStyle name="常规 3 13 5" xfId="2310"/>
    <cellStyle name="常规 3 13 5 2" xfId="2311"/>
    <cellStyle name="常规 3 13 5 2 2" xfId="4583"/>
    <cellStyle name="常规 3 13 5 2_12乡中学" xfId="7872"/>
    <cellStyle name="常规 3 13 5 3" xfId="2312"/>
    <cellStyle name="常规 3 13 5 3 2" xfId="4584"/>
    <cellStyle name="常规 3 13 5 3_12乡中学" xfId="8094"/>
    <cellStyle name="常规 3 13 5 4" xfId="4582"/>
    <cellStyle name="常规 3 13 5_10乡政府" xfId="8095"/>
    <cellStyle name="常规 3 13 6" xfId="2313"/>
    <cellStyle name="常规 3 13 6 2" xfId="4585"/>
    <cellStyle name="常规 3 13 6_10乡政府" xfId="6977"/>
    <cellStyle name="常规 3 13 7" xfId="2314"/>
    <cellStyle name="常规 3 13 7 2" xfId="4586"/>
    <cellStyle name="常规 3 13 7_12乡中学" xfId="7963"/>
    <cellStyle name="常规 3 13 8" xfId="2315"/>
    <cellStyle name="常规 3 13 8 2" xfId="4587"/>
    <cellStyle name="常规 3 13 8_12乡中学" xfId="7330"/>
    <cellStyle name="常规 3 13 9" xfId="4564"/>
    <cellStyle name="常规 3 13_12乡中学" xfId="8097"/>
    <cellStyle name="常规 3 130" xfId="11999"/>
    <cellStyle name="常规 3 131" xfId="12423"/>
    <cellStyle name="常规 3 132" xfId="12150"/>
    <cellStyle name="常规 3 133" xfId="12201"/>
    <cellStyle name="常规 3 134" xfId="12402"/>
    <cellStyle name="常规 3 135" xfId="11920"/>
    <cellStyle name="常规 3 136" xfId="12219"/>
    <cellStyle name="常规 3 137" xfId="12436"/>
    <cellStyle name="常规 3 138" xfId="12305"/>
    <cellStyle name="常规 3 139" xfId="11934"/>
    <cellStyle name="常规 3 14" xfId="2316"/>
    <cellStyle name="常规 3 14 2" xfId="2317"/>
    <cellStyle name="常规 3 14 2 2" xfId="2318"/>
    <cellStyle name="常规 3 14 2 2 2" xfId="2319"/>
    <cellStyle name="常规 3 14 2 2 2 2" xfId="4591"/>
    <cellStyle name="常规 3 14 2 2 2_12乡中学" xfId="8027"/>
    <cellStyle name="常规 3 14 2 2 3" xfId="2320"/>
    <cellStyle name="常规 3 14 2 2 3 2" xfId="4592"/>
    <cellStyle name="常规 3 14 2 2 3_12乡中学" xfId="7646"/>
    <cellStyle name="常规 3 14 2 2 4" xfId="4590"/>
    <cellStyle name="常规 3 14 2 2_10乡政府" xfId="7886"/>
    <cellStyle name="常规 3 14 2 3" xfId="2321"/>
    <cellStyle name="常规 3 14 2 3 2" xfId="2322"/>
    <cellStyle name="常规 3 14 2 3 2 2" xfId="4594"/>
    <cellStyle name="常规 3 14 2 3 2_12乡中学" xfId="8098"/>
    <cellStyle name="常规 3 14 2 3 3" xfId="2323"/>
    <cellStyle name="常规 3 14 2 3 3 2" xfId="4595"/>
    <cellStyle name="常规 3 14 2 3 3_12乡中学" xfId="8099"/>
    <cellStyle name="常规 3 14 2 3 4" xfId="4593"/>
    <cellStyle name="常规 3 14 2 3_10乡政府" xfId="7907"/>
    <cellStyle name="常规 3 14 2 4" xfId="2324"/>
    <cellStyle name="常规 3 14 2 4 2" xfId="4596"/>
    <cellStyle name="常规 3 14 2 4_10乡政府" xfId="7942"/>
    <cellStyle name="常规 3 14 2 5" xfId="2325"/>
    <cellStyle name="常规 3 14 2 5 2" xfId="4597"/>
    <cellStyle name="常规 3 14 2 5_12乡中学" xfId="6681"/>
    <cellStyle name="常规 3 14 2 6" xfId="2326"/>
    <cellStyle name="常规 3 14 2 6 2" xfId="4598"/>
    <cellStyle name="常规 3 14 2 6_12乡中学" xfId="6762"/>
    <cellStyle name="常规 3 14 2 7" xfId="4589"/>
    <cellStyle name="常规 3 14 2_县本级专项对比表（各股室填报）" xfId="7808"/>
    <cellStyle name="常规 3 14 3" xfId="2327"/>
    <cellStyle name="常规 3 14 3 2" xfId="2328"/>
    <cellStyle name="常规 3 14 3 2 2" xfId="4600"/>
    <cellStyle name="常规 3 14 3 2_10乡政府" xfId="8100"/>
    <cellStyle name="常规 3 14 3 3" xfId="2329"/>
    <cellStyle name="常规 3 14 3 3 2" xfId="4601"/>
    <cellStyle name="常规 3 14 3 3_12乡中学" xfId="8101"/>
    <cellStyle name="常规 3 14 3 4" xfId="2330"/>
    <cellStyle name="常规 3 14 3 4 2" xfId="4602"/>
    <cellStyle name="常规 3 14 3 4_12乡中学" xfId="8102"/>
    <cellStyle name="常规 3 14 3 5" xfId="4599"/>
    <cellStyle name="常规 3 14 3_12乡中学" xfId="6942"/>
    <cellStyle name="常规 3 14 4" xfId="2331"/>
    <cellStyle name="常规 3 14 4 2" xfId="2332"/>
    <cellStyle name="常规 3 14 4 2 2" xfId="4604"/>
    <cellStyle name="常规 3 14 4 2_12乡中学" xfId="8103"/>
    <cellStyle name="常规 3 14 4 3" xfId="2333"/>
    <cellStyle name="常规 3 14 4 3 2" xfId="4605"/>
    <cellStyle name="常规 3 14 4 3_12乡中学" xfId="8042"/>
    <cellStyle name="常规 3 14 4 4" xfId="4603"/>
    <cellStyle name="常规 3 14 4_10乡政府" xfId="7571"/>
    <cellStyle name="常规 3 14 5" xfId="2334"/>
    <cellStyle name="常规 3 14 5 2" xfId="2335"/>
    <cellStyle name="常规 3 14 5 2 2" xfId="4607"/>
    <cellStyle name="常规 3 14 5 2_12乡中学" xfId="7754"/>
    <cellStyle name="常规 3 14 5 3" xfId="2336"/>
    <cellStyle name="常规 3 14 5 3 2" xfId="4608"/>
    <cellStyle name="常规 3 14 5 3_12乡中学" xfId="7875"/>
    <cellStyle name="常规 3 14 5 4" xfId="4606"/>
    <cellStyle name="常规 3 14 5_10乡政府" xfId="8105"/>
    <cellStyle name="常规 3 14 6" xfId="2337"/>
    <cellStyle name="常规 3 14 6 2" xfId="4609"/>
    <cellStyle name="常规 3 14 6_10乡政府" xfId="8106"/>
    <cellStyle name="常规 3 14 7" xfId="2338"/>
    <cellStyle name="常规 3 14 7 2" xfId="4610"/>
    <cellStyle name="常规 3 14 7_12乡中学" xfId="7767"/>
    <cellStyle name="常规 3 14 8" xfId="2339"/>
    <cellStyle name="常规 3 14 8 2" xfId="4611"/>
    <cellStyle name="常规 3 14 8_12乡中学" xfId="8107"/>
    <cellStyle name="常规 3 14 9" xfId="4588"/>
    <cellStyle name="常规 3 14_12乡中学" xfId="8108"/>
    <cellStyle name="常规 3 140" xfId="11922"/>
    <cellStyle name="常规 3 141" xfId="12045"/>
    <cellStyle name="常规 3 142" xfId="12232"/>
    <cellStyle name="常规 3 143" xfId="12101"/>
    <cellStyle name="常规 3 144" xfId="12202"/>
    <cellStyle name="常规 3 145" xfId="12349"/>
    <cellStyle name="常规 3 146" xfId="12260"/>
    <cellStyle name="常规 3 147" xfId="12319"/>
    <cellStyle name="常规 3 148" xfId="12125"/>
    <cellStyle name="常规 3 149" xfId="11963"/>
    <cellStyle name="常规 3 15" xfId="2340"/>
    <cellStyle name="常规 3 15 2" xfId="2341"/>
    <cellStyle name="常规 3 15 2 2" xfId="2342"/>
    <cellStyle name="常规 3 15 2 2 2" xfId="2343"/>
    <cellStyle name="常规 3 15 2 2 2 2" xfId="4615"/>
    <cellStyle name="常规 3 15 2 2 2_12乡中学" xfId="8109"/>
    <cellStyle name="常规 3 15 2 2 3" xfId="2344"/>
    <cellStyle name="常规 3 15 2 2 3 2" xfId="4616"/>
    <cellStyle name="常规 3 15 2 2 3_12乡中学" xfId="6958"/>
    <cellStyle name="常规 3 15 2 2 4" xfId="4614"/>
    <cellStyle name="常规 3 15 2 2_10乡政府" xfId="8111"/>
    <cellStyle name="常规 3 15 2 3" xfId="2345"/>
    <cellStyle name="常规 3 15 2 3 2" xfId="2346"/>
    <cellStyle name="常规 3 15 2 3 2 2" xfId="4618"/>
    <cellStyle name="常规 3 15 2 3 2_12乡中学" xfId="7541"/>
    <cellStyle name="常规 3 15 2 3 3" xfId="2347"/>
    <cellStyle name="常规 3 15 2 3 3 2" xfId="4619"/>
    <cellStyle name="常规 3 15 2 3 3_12乡中学" xfId="7567"/>
    <cellStyle name="常规 3 15 2 3 4" xfId="4617"/>
    <cellStyle name="常规 3 15 2 3_10乡政府" xfId="8113"/>
    <cellStyle name="常规 3 15 2 4" xfId="2348"/>
    <cellStyle name="常规 3 15 2 4 2" xfId="4620"/>
    <cellStyle name="常规 3 15 2 4_10乡政府" xfId="8072"/>
    <cellStyle name="常规 3 15 2 5" xfId="2349"/>
    <cellStyle name="常规 3 15 2 5 2" xfId="4621"/>
    <cellStyle name="常规 3 15 2 5_12乡中学" xfId="8115"/>
    <cellStyle name="常规 3 15 2 6" xfId="2350"/>
    <cellStyle name="常规 3 15 2 6 2" xfId="4622"/>
    <cellStyle name="常规 3 15 2 6_12乡中学" xfId="7225"/>
    <cellStyle name="常规 3 15 2 7" xfId="4613"/>
    <cellStyle name="常规 3 15 2_县本级专项对比表（各股室填报）" xfId="8117"/>
    <cellStyle name="常规 3 15 3" xfId="2351"/>
    <cellStyle name="常规 3 15 3 2" xfId="2352"/>
    <cellStyle name="常规 3 15 3 2 2" xfId="4624"/>
    <cellStyle name="常规 3 15 3 2_10乡政府" xfId="6096"/>
    <cellStyle name="常规 3 15 3 3" xfId="2353"/>
    <cellStyle name="常规 3 15 3 3 2" xfId="4625"/>
    <cellStyle name="常规 3 15 3 3_12乡中学" xfId="8119"/>
    <cellStyle name="常规 3 15 3 4" xfId="2354"/>
    <cellStyle name="常规 3 15 3 4 2" xfId="4626"/>
    <cellStyle name="常规 3 15 3 4_12乡中学" xfId="6857"/>
    <cellStyle name="常规 3 15 3 5" xfId="4623"/>
    <cellStyle name="常规 3 15 3_12乡中学" xfId="7918"/>
    <cellStyle name="常规 3 15 4" xfId="2355"/>
    <cellStyle name="常规 3 15 4 2" xfId="2356"/>
    <cellStyle name="常规 3 15 4 2 2" xfId="4628"/>
    <cellStyle name="常规 3 15 4 2_12乡中学" xfId="8083"/>
    <cellStyle name="常规 3 15 4 3" xfId="2357"/>
    <cellStyle name="常规 3 15 4 3 2" xfId="4629"/>
    <cellStyle name="常规 3 15 4 3_12乡中学" xfId="8091"/>
    <cellStyle name="常规 3 15 4 4" xfId="4627"/>
    <cellStyle name="常规 3 15 4_10乡政府" xfId="7615"/>
    <cellStyle name="常规 3 15 5" xfId="2358"/>
    <cellStyle name="常规 3 15 5 2" xfId="2359"/>
    <cellStyle name="常规 3 15 5 2 2" xfId="4631"/>
    <cellStyle name="常规 3 15 5 2_12乡中学" xfId="7671"/>
    <cellStyle name="常规 3 15 5 3" xfId="2360"/>
    <cellStyle name="常规 3 15 5 3 2" xfId="4632"/>
    <cellStyle name="常规 3 15 5 3_12乡中学" xfId="8122"/>
    <cellStyle name="常规 3 15 5 4" xfId="4630"/>
    <cellStyle name="常规 3 15 5_10乡政府" xfId="8124"/>
    <cellStyle name="常规 3 15 6" xfId="2361"/>
    <cellStyle name="常规 3 15 6 2" xfId="4633"/>
    <cellStyle name="常规 3 15 6_10乡政府" xfId="7255"/>
    <cellStyle name="常规 3 15 7" xfId="2362"/>
    <cellStyle name="常规 3 15 7 2" xfId="4634"/>
    <cellStyle name="常规 3 15 7_12乡中学" xfId="8126"/>
    <cellStyle name="常规 3 15 8" xfId="2363"/>
    <cellStyle name="常规 3 15 8 2" xfId="4635"/>
    <cellStyle name="常规 3 15 8_12乡中学" xfId="6506"/>
    <cellStyle name="常规 3 15 9" xfId="4612"/>
    <cellStyle name="常规 3 15_12乡中学" xfId="8128"/>
    <cellStyle name="常规 3 150" xfId="12184"/>
    <cellStyle name="常规 3 151" xfId="12086"/>
    <cellStyle name="常规 3 152" xfId="12012"/>
    <cellStyle name="常规 3 153" xfId="12261"/>
    <cellStyle name="常规 3 154" xfId="12142"/>
    <cellStyle name="常规 3 155" xfId="12058"/>
    <cellStyle name="常规 3 156" xfId="12102"/>
    <cellStyle name="常规 3 157" xfId="12145"/>
    <cellStyle name="常规 3 158" xfId="12326"/>
    <cellStyle name="常规 3 159" xfId="12221"/>
    <cellStyle name="常规 3 16" xfId="2364"/>
    <cellStyle name="常规 3 16 2" xfId="2365"/>
    <cellStyle name="常规 3 16 2 2" xfId="2366"/>
    <cellStyle name="常规 3 16 2 2 2" xfId="2367"/>
    <cellStyle name="常规 3 16 2 2 2 2" xfId="4639"/>
    <cellStyle name="常规 3 16 2 2 2_12乡中学" xfId="8132"/>
    <cellStyle name="常规 3 16 2 2 3" xfId="2368"/>
    <cellStyle name="常规 3 16 2 2 3 2" xfId="4640"/>
    <cellStyle name="常规 3 16 2 2 3_12乡中学" xfId="8134"/>
    <cellStyle name="常规 3 16 2 2 4" xfId="4638"/>
    <cellStyle name="常规 3 16 2 2_10乡政府" xfId="6040"/>
    <cellStyle name="常规 3 16 2 3" xfId="2369"/>
    <cellStyle name="常规 3 16 2 3 2" xfId="2370"/>
    <cellStyle name="常规 3 16 2 3 2 2" xfId="4642"/>
    <cellStyle name="常规 3 16 2 3 2_12乡中学" xfId="8136"/>
    <cellStyle name="常规 3 16 2 3 3" xfId="2371"/>
    <cellStyle name="常规 3 16 2 3 3 2" xfId="4643"/>
    <cellStyle name="常规 3 16 2 3 3_12乡中学" xfId="7393"/>
    <cellStyle name="常规 3 16 2 3 4" xfId="4641"/>
    <cellStyle name="常规 3 16 2 3_10乡政府" xfId="8139"/>
    <cellStyle name="常规 3 16 2 4" xfId="2372"/>
    <cellStyle name="常规 3 16 2 4 2" xfId="4644"/>
    <cellStyle name="常规 3 16 2 4_10乡政府" xfId="8141"/>
    <cellStyle name="常规 3 16 2 5" xfId="2373"/>
    <cellStyle name="常规 3 16 2 5 2" xfId="4645"/>
    <cellStyle name="常规 3 16 2 5_12乡中学" xfId="8143"/>
    <cellStyle name="常规 3 16 2 6" xfId="2374"/>
    <cellStyle name="常规 3 16 2 6 2" xfId="4646"/>
    <cellStyle name="常规 3 16 2 6_12乡中学" xfId="8145"/>
    <cellStyle name="常规 3 16 2 7" xfId="4637"/>
    <cellStyle name="常规 3 16 2_县本级专项对比表（各股室填报）" xfId="8147"/>
    <cellStyle name="常规 3 16 3" xfId="2375"/>
    <cellStyle name="常规 3 16 3 2" xfId="2376"/>
    <cellStyle name="常规 3 16 3 2 2" xfId="4648"/>
    <cellStyle name="常规 3 16 3 2_10乡政府" xfId="8149"/>
    <cellStyle name="常规 3 16 3 3" xfId="2377"/>
    <cellStyle name="常规 3 16 3 3 2" xfId="4649"/>
    <cellStyle name="常规 3 16 3 3_12乡中学" xfId="8151"/>
    <cellStyle name="常规 3 16 3 4" xfId="2378"/>
    <cellStyle name="常规 3 16 3 4 2" xfId="4650"/>
    <cellStyle name="常规 3 16 3 4_12乡中学" xfId="8153"/>
    <cellStyle name="常规 3 16 3 5" xfId="4647"/>
    <cellStyle name="常规 3 16 3_12乡中学" xfId="8157"/>
    <cellStyle name="常规 3 16 4" xfId="2379"/>
    <cellStyle name="常规 3 16 4 2" xfId="2380"/>
    <cellStyle name="常规 3 16 4 2 2" xfId="4652"/>
    <cellStyle name="常规 3 16 4 2_12乡中学" xfId="6196"/>
    <cellStyle name="常规 3 16 4 3" xfId="2381"/>
    <cellStyle name="常规 3 16 4 3 2" xfId="4653"/>
    <cellStyle name="常规 3 16 4 3_12乡中学" xfId="6199"/>
    <cellStyle name="常规 3 16 4 4" xfId="4651"/>
    <cellStyle name="常规 3 16 4_10乡政府" xfId="8159"/>
    <cellStyle name="常规 3 16 5" xfId="2382"/>
    <cellStyle name="常规 3 16 5 2" xfId="2383"/>
    <cellStyle name="常规 3 16 5 2 2" xfId="4655"/>
    <cellStyle name="常规 3 16 5 2_12乡中学" xfId="6203"/>
    <cellStyle name="常规 3 16 5 3" xfId="2384"/>
    <cellStyle name="常规 3 16 5 3 2" xfId="4656"/>
    <cellStyle name="常规 3 16 5 3_12乡中学" xfId="6210"/>
    <cellStyle name="常规 3 16 5 4" xfId="4654"/>
    <cellStyle name="常规 3 16 5_10乡政府" xfId="8162"/>
    <cellStyle name="常规 3 16 6" xfId="2385"/>
    <cellStyle name="常规 3 16 6 2" xfId="4657"/>
    <cellStyle name="常规 3 16 6_10乡政府" xfId="8164"/>
    <cellStyle name="常规 3 16 7" xfId="2386"/>
    <cellStyle name="常规 3 16 7 2" xfId="4658"/>
    <cellStyle name="常规 3 16 7_12乡中学" xfId="8166"/>
    <cellStyle name="常规 3 16 8" xfId="2387"/>
    <cellStyle name="常规 3 16 8 2" xfId="4659"/>
    <cellStyle name="常规 3 16 8_12乡中学" xfId="8168"/>
    <cellStyle name="常规 3 16 9" xfId="4636"/>
    <cellStyle name="常规 3 16_12乡中学" xfId="8170"/>
    <cellStyle name="常规 3 160" xfId="12187"/>
    <cellStyle name="常规 3 161" xfId="12180"/>
    <cellStyle name="常规 3 162" xfId="12074"/>
    <cellStyle name="常规 3 163" xfId="12262"/>
    <cellStyle name="常规 3 164" xfId="12162"/>
    <cellStyle name="常规 3 165" xfId="12392"/>
    <cellStyle name="常规 3 166" xfId="12015"/>
    <cellStyle name="常规 3 167" xfId="12285"/>
    <cellStyle name="常规 3 168" xfId="12072"/>
    <cellStyle name="常规 3 169" xfId="12281"/>
    <cellStyle name="常规 3 17" xfId="2388"/>
    <cellStyle name="常规 3 17 2" xfId="2389"/>
    <cellStyle name="常规 3 17 2 2" xfId="2390"/>
    <cellStyle name="常规 3 17 2 2 2" xfId="2391"/>
    <cellStyle name="常规 3 17 2 2 2 2" xfId="4663"/>
    <cellStyle name="常规 3 17 2 2 2_12乡中学" xfId="8129"/>
    <cellStyle name="常规 3 17 2 2 3" xfId="2392"/>
    <cellStyle name="常规 3 17 2 2 3 2" xfId="4664"/>
    <cellStyle name="常规 3 17 2 2 3_12乡中学" xfId="8171"/>
    <cellStyle name="常规 3 17 2 2 4" xfId="4662"/>
    <cellStyle name="常规 3 17 2 2_10乡政府" xfId="8174"/>
    <cellStyle name="常规 3 17 2 3" xfId="2393"/>
    <cellStyle name="常规 3 17 2 3 2" xfId="2394"/>
    <cellStyle name="常规 3 17 2 3 2 2" xfId="4666"/>
    <cellStyle name="常规 3 17 2 3 2_12乡中学" xfId="8176"/>
    <cellStyle name="常规 3 17 2 3 3" xfId="2395"/>
    <cellStyle name="常规 3 17 2 3 3 2" xfId="4667"/>
    <cellStyle name="常规 3 17 2 3 3_12乡中学" xfId="8178"/>
    <cellStyle name="常规 3 17 2 3 4" xfId="4665"/>
    <cellStyle name="常规 3 17 2 3_10乡政府" xfId="8180"/>
    <cellStyle name="常规 3 17 2 4" xfId="2396"/>
    <cellStyle name="常规 3 17 2 4 2" xfId="4668"/>
    <cellStyle name="常规 3 17 2 4_10乡政府" xfId="8182"/>
    <cellStyle name="常规 3 17 2 5" xfId="2397"/>
    <cellStyle name="常规 3 17 2 5 2" xfId="4669"/>
    <cellStyle name="常规 3 17 2 5_12乡中学" xfId="8184"/>
    <cellStyle name="常规 3 17 2 6" xfId="2398"/>
    <cellStyle name="常规 3 17 2 6 2" xfId="4670"/>
    <cellStyle name="常规 3 17 2 6_12乡中学" xfId="8186"/>
    <cellStyle name="常规 3 17 2 7" xfId="4661"/>
    <cellStyle name="常规 3 17 2_县本级专项对比表（各股室填报）" xfId="8188"/>
    <cellStyle name="常规 3 17 3" xfId="2399"/>
    <cellStyle name="常规 3 17 3 2" xfId="2400"/>
    <cellStyle name="常规 3 17 3 2 2" xfId="4672"/>
    <cellStyle name="常规 3 17 3 2_10乡政府" xfId="6336"/>
    <cellStyle name="常规 3 17 3 3" xfId="2401"/>
    <cellStyle name="常规 3 17 3 3 2" xfId="4673"/>
    <cellStyle name="常规 3 17 3 3_12乡中学" xfId="8190"/>
    <cellStyle name="常规 3 17 3 4" xfId="2402"/>
    <cellStyle name="常规 3 17 3 4 2" xfId="4674"/>
    <cellStyle name="常规 3 17 3 4_12乡中学" xfId="8192"/>
    <cellStyle name="常规 3 17 3 5" xfId="4671"/>
    <cellStyle name="常规 3 17 3_12乡中学" xfId="8194"/>
    <cellStyle name="常规 3 17 4" xfId="2403"/>
    <cellStyle name="常规 3 17 4 2" xfId="2404"/>
    <cellStyle name="常规 3 17 4 2 2" xfId="4676"/>
    <cellStyle name="常规 3 17 4 2_12乡中学" xfId="8196"/>
    <cellStyle name="常规 3 17 4 3" xfId="2405"/>
    <cellStyle name="常规 3 17 4 3 2" xfId="4677"/>
    <cellStyle name="常规 3 17 4 3_12乡中学" xfId="8198"/>
    <cellStyle name="常规 3 17 4 4" xfId="4675"/>
    <cellStyle name="常规 3 17 4_10乡政府" xfId="8200"/>
    <cellStyle name="常规 3 17 5" xfId="2406"/>
    <cellStyle name="常规 3 17 5 2" xfId="2407"/>
    <cellStyle name="常规 3 17 5 2 2" xfId="4679"/>
    <cellStyle name="常规 3 17 5 2_12乡中学" xfId="7841"/>
    <cellStyle name="常规 3 17 5 3" xfId="2408"/>
    <cellStyle name="常规 3 17 5 3 2" xfId="4680"/>
    <cellStyle name="常规 3 17 5 3_12乡中学" xfId="8202"/>
    <cellStyle name="常规 3 17 5 4" xfId="4678"/>
    <cellStyle name="常规 3 17 5_10乡政府" xfId="8204"/>
    <cellStyle name="常规 3 17 6" xfId="2409"/>
    <cellStyle name="常规 3 17 6 2" xfId="4681"/>
    <cellStyle name="常规 3 17 6_10乡政府" xfId="8206"/>
    <cellStyle name="常规 3 17 7" xfId="2410"/>
    <cellStyle name="常规 3 17 7 2" xfId="4682"/>
    <cellStyle name="常规 3 17 7_12乡中学" xfId="8208"/>
    <cellStyle name="常规 3 17 8" xfId="2411"/>
    <cellStyle name="常规 3 17 8 2" xfId="4683"/>
    <cellStyle name="常规 3 17 8_12乡中学" xfId="8210"/>
    <cellStyle name="常规 3 17 9" xfId="4660"/>
    <cellStyle name="常规 3 17_12乡中学" xfId="7723"/>
    <cellStyle name="常规 3 170" xfId="12075"/>
    <cellStyle name="常规 3 171" xfId="11925"/>
    <cellStyle name="常规 3 172" xfId="12136"/>
    <cellStyle name="常规 3 173" xfId="11977"/>
    <cellStyle name="常规 3 174" xfId="12437"/>
    <cellStyle name="常规 3 175" xfId="12079"/>
    <cellStyle name="常规 3 176" xfId="12212"/>
    <cellStyle name="常规 3 177" xfId="12131"/>
    <cellStyle name="常规 3 178" xfId="12361"/>
    <cellStyle name="常规 3 179" xfId="12320"/>
    <cellStyle name="常规 3 18" xfId="2412"/>
    <cellStyle name="常规 3 18 2" xfId="2413"/>
    <cellStyle name="常规 3 18 2 2" xfId="2414"/>
    <cellStyle name="常规 3 18 2 2 2" xfId="2415"/>
    <cellStyle name="常规 3 18 2 2 2 2" xfId="4687"/>
    <cellStyle name="常规 3 18 2 2 2_12乡中学" xfId="8212"/>
    <cellStyle name="常规 3 18 2 2 3" xfId="2416"/>
    <cellStyle name="常规 3 18 2 2 3 2" xfId="4688"/>
    <cellStyle name="常规 3 18 2 2 3_12乡中学" xfId="8214"/>
    <cellStyle name="常规 3 18 2 2 4" xfId="4686"/>
    <cellStyle name="常规 3 18 2 2_10乡政府" xfId="8216"/>
    <cellStyle name="常规 3 18 2 3" xfId="2417"/>
    <cellStyle name="常规 3 18 2 3 2" xfId="2418"/>
    <cellStyle name="常规 3 18 2 3 2 2" xfId="4690"/>
    <cellStyle name="常规 3 18 2 3 2_12乡中学" xfId="8218"/>
    <cellStyle name="常规 3 18 2 3 3" xfId="2419"/>
    <cellStyle name="常规 3 18 2 3 3 2" xfId="4691"/>
    <cellStyle name="常规 3 18 2 3 3_12乡中学" xfId="8220"/>
    <cellStyle name="常规 3 18 2 3 4" xfId="4689"/>
    <cellStyle name="常规 3 18 2 3_10乡政府" xfId="8222"/>
    <cellStyle name="常规 3 18 2 4" xfId="2420"/>
    <cellStyle name="常规 3 18 2 4 2" xfId="4692"/>
    <cellStyle name="常规 3 18 2 4_10乡政府" xfId="8224"/>
    <cellStyle name="常规 3 18 2 5" xfId="2421"/>
    <cellStyle name="常规 3 18 2 5 2" xfId="4693"/>
    <cellStyle name="常规 3 18 2 5_12乡中学" xfId="7169"/>
    <cellStyle name="常规 3 18 2 6" xfId="2422"/>
    <cellStyle name="常规 3 18 2 6 2" xfId="4694"/>
    <cellStyle name="常规 3 18 2 6_12乡中学" xfId="8155"/>
    <cellStyle name="常规 3 18 2 7" xfId="4685"/>
    <cellStyle name="常规 3 18 2_县本级专项对比表（各股室填报）" xfId="8226"/>
    <cellStyle name="常规 3 18 3" xfId="2423"/>
    <cellStyle name="常规 3 18 3 2" xfId="2424"/>
    <cellStyle name="常规 3 18 3 2 2" xfId="4696"/>
    <cellStyle name="常规 3 18 3 2_10乡政府" xfId="8228"/>
    <cellStyle name="常规 3 18 3 3" xfId="2425"/>
    <cellStyle name="常规 3 18 3 3 2" xfId="4697"/>
    <cellStyle name="常规 3 18 3 3_12乡中学" xfId="6164"/>
    <cellStyle name="常规 3 18 3 4" xfId="2426"/>
    <cellStyle name="常规 3 18 3 4 2" xfId="4698"/>
    <cellStyle name="常规 3 18 3 4_12乡中学" xfId="6171"/>
    <cellStyle name="常规 3 18 3 5" xfId="4695"/>
    <cellStyle name="常规 3 18 3_12乡中学" xfId="8230"/>
    <cellStyle name="常规 3 18 4" xfId="2427"/>
    <cellStyle name="常规 3 18 4 2" xfId="2428"/>
    <cellStyle name="常规 3 18 4 2 2" xfId="4700"/>
    <cellStyle name="常规 3 18 4 2_12乡中学" xfId="6227"/>
    <cellStyle name="常规 3 18 4 3" xfId="2429"/>
    <cellStyle name="常规 3 18 4 3 2" xfId="4701"/>
    <cellStyle name="常规 3 18 4 3_12乡中学" xfId="6234"/>
    <cellStyle name="常规 3 18 4 4" xfId="4699"/>
    <cellStyle name="常规 3 18 4_10乡政府" xfId="8232"/>
    <cellStyle name="常规 3 18 5" xfId="2430"/>
    <cellStyle name="常规 3 18 5 2" xfId="2431"/>
    <cellStyle name="常规 3 18 5 2 2" xfId="4703"/>
    <cellStyle name="常规 3 18 5 2_12乡中学" xfId="6343"/>
    <cellStyle name="常规 3 18 5 3" xfId="2432"/>
    <cellStyle name="常规 3 18 5 3 2" xfId="4704"/>
    <cellStyle name="常规 3 18 5 3_12乡中学" xfId="6359"/>
    <cellStyle name="常规 3 18 5 4" xfId="4702"/>
    <cellStyle name="常规 3 18 5_10乡政府" xfId="8234"/>
    <cellStyle name="常规 3 18 6" xfId="2433"/>
    <cellStyle name="常规 3 18 6 2" xfId="4705"/>
    <cellStyle name="常规 3 18 6_10乡政府" xfId="8236"/>
    <cellStyle name="常规 3 18 7" xfId="2434"/>
    <cellStyle name="常规 3 18 7 2" xfId="4706"/>
    <cellStyle name="常规 3 18 7_12乡中学" xfId="8238"/>
    <cellStyle name="常规 3 18 8" xfId="2435"/>
    <cellStyle name="常规 3 18 8 2" xfId="4707"/>
    <cellStyle name="常规 3 18 8_12乡中学" xfId="8240"/>
    <cellStyle name="常规 3 18 9" xfId="4684"/>
    <cellStyle name="常规 3 18_12乡中学" xfId="8242"/>
    <cellStyle name="常规 3 180" xfId="12444"/>
    <cellStyle name="常规 3 181" xfId="12515"/>
    <cellStyle name="常规 3 182" xfId="12493"/>
    <cellStyle name="常规 3 183" xfId="12491"/>
    <cellStyle name="常规 3 184" xfId="12518"/>
    <cellStyle name="常规 3 185" xfId="12516"/>
    <cellStyle name="常规 3 186" xfId="12460"/>
    <cellStyle name="常规 3 187" xfId="12458"/>
    <cellStyle name="常规 3 188" xfId="12489"/>
    <cellStyle name="常规 3 189" xfId="12507"/>
    <cellStyle name="常规 3 19" xfId="2436"/>
    <cellStyle name="常规 3 19 2" xfId="2437"/>
    <cellStyle name="常规 3 19 2 2" xfId="2438"/>
    <cellStyle name="常规 3 19 2 2 2" xfId="2439"/>
    <cellStyle name="常规 3 19 2 2 2 2" xfId="4711"/>
    <cellStyle name="常规 3 19 2 2 2_12乡中学" xfId="8244"/>
    <cellStyle name="常规 3 19 2 2 3" xfId="2440"/>
    <cellStyle name="常规 3 19 2 2 3 2" xfId="4712"/>
    <cellStyle name="常规 3 19 2 2 3_12乡中学" xfId="8246"/>
    <cellStyle name="常规 3 19 2 2 4" xfId="4710"/>
    <cellStyle name="常规 3 19 2 2_10乡政府" xfId="8248"/>
    <cellStyle name="常规 3 19 2 3" xfId="2441"/>
    <cellStyle name="常规 3 19 2 3 2" xfId="2442"/>
    <cellStyle name="常规 3 19 2 3 2 2" xfId="4714"/>
    <cellStyle name="常规 3 19 2 3 2_12乡中学" xfId="8250"/>
    <cellStyle name="常规 3 19 2 3 3" xfId="2443"/>
    <cellStyle name="常规 3 19 2 3 3 2" xfId="4715"/>
    <cellStyle name="常规 3 19 2 3 3_12乡中学" xfId="8252"/>
    <cellStyle name="常规 3 19 2 3 4" xfId="4713"/>
    <cellStyle name="常规 3 19 2 3_10乡政府" xfId="8254"/>
    <cellStyle name="常规 3 19 2 4" xfId="2444"/>
    <cellStyle name="常规 3 19 2 4 2" xfId="4716"/>
    <cellStyle name="常规 3 19 2 4_10乡政府" xfId="8256"/>
    <cellStyle name="常规 3 19 2 5" xfId="2445"/>
    <cellStyle name="常规 3 19 2 5 2" xfId="4717"/>
    <cellStyle name="常规 3 19 2 5_12乡中学" xfId="8258"/>
    <cellStyle name="常规 3 19 2 6" xfId="2446"/>
    <cellStyle name="常规 3 19 2 6 2" xfId="4718"/>
    <cellStyle name="常规 3 19 2 6_12乡中学" xfId="8260"/>
    <cellStyle name="常规 3 19 2 7" xfId="4709"/>
    <cellStyle name="常规 3 19 2_县本级专项对比表（各股室填报）" xfId="8262"/>
    <cellStyle name="常规 3 19 3" xfId="2447"/>
    <cellStyle name="常规 3 19 3 2" xfId="2448"/>
    <cellStyle name="常规 3 19 3 2 2" xfId="4720"/>
    <cellStyle name="常规 3 19 3 2_10乡政府" xfId="8264"/>
    <cellStyle name="常规 3 19 3 3" xfId="2449"/>
    <cellStyle name="常规 3 19 3 3 2" xfId="4721"/>
    <cellStyle name="常规 3 19 3 3_12乡中学" xfId="8266"/>
    <cellStyle name="常规 3 19 3 4" xfId="2450"/>
    <cellStyle name="常规 3 19 3 4 2" xfId="4722"/>
    <cellStyle name="常规 3 19 3 4_12乡中学" xfId="8268"/>
    <cellStyle name="常规 3 19 3 5" xfId="4719"/>
    <cellStyle name="常规 3 19 3_12乡中学" xfId="6954"/>
    <cellStyle name="常规 3 19 4" xfId="2451"/>
    <cellStyle name="常规 3 19 4 2" xfId="2452"/>
    <cellStyle name="常规 3 19 4 2 2" xfId="4724"/>
    <cellStyle name="常规 3 19 4 2_12乡中学" xfId="8270"/>
    <cellStyle name="常规 3 19 4 3" xfId="2453"/>
    <cellStyle name="常规 3 19 4 3 2" xfId="4725"/>
    <cellStyle name="常规 3 19 4 3_12乡中学" xfId="8272"/>
    <cellStyle name="常规 3 19 4 4" xfId="4723"/>
    <cellStyle name="常规 3 19 4_10乡政府" xfId="8274"/>
    <cellStyle name="常规 3 19 5" xfId="2454"/>
    <cellStyle name="常规 3 19 5 2" xfId="2455"/>
    <cellStyle name="常规 3 19 5 2 2" xfId="4727"/>
    <cellStyle name="常规 3 19 5 2_12乡中学" xfId="8276"/>
    <cellStyle name="常规 3 19 5 3" xfId="2456"/>
    <cellStyle name="常规 3 19 5 3 2" xfId="4728"/>
    <cellStyle name="常规 3 19 5 3_12乡中学" xfId="8278"/>
    <cellStyle name="常规 3 19 5 4" xfId="4726"/>
    <cellStyle name="常规 3 19 5_10乡政府" xfId="8280"/>
    <cellStyle name="常规 3 19 6" xfId="2457"/>
    <cellStyle name="常规 3 19 6 2" xfId="4729"/>
    <cellStyle name="常规 3 19 6_10乡政府" xfId="8282"/>
    <cellStyle name="常规 3 19 7" xfId="2458"/>
    <cellStyle name="常规 3 19 7 2" xfId="4730"/>
    <cellStyle name="常规 3 19 7_12乡中学" xfId="8284"/>
    <cellStyle name="常规 3 19 8" xfId="2459"/>
    <cellStyle name="常规 3 19 8 2" xfId="4731"/>
    <cellStyle name="常规 3 19 8_12乡中学" xfId="8286"/>
    <cellStyle name="常规 3 19 9" xfId="4708"/>
    <cellStyle name="常规 3 19_12乡中学" xfId="8288"/>
    <cellStyle name="常规 3 190" xfId="12480"/>
    <cellStyle name="常规 3 191" xfId="12465"/>
    <cellStyle name="常规 3 192" xfId="12461"/>
    <cellStyle name="常规 3 193" xfId="12499"/>
    <cellStyle name="常规 3 194" xfId="12475"/>
    <cellStyle name="常规 3 195" xfId="12469"/>
    <cellStyle name="常规 3 196" xfId="12479"/>
    <cellStyle name="常规 3 197" xfId="12487"/>
    <cellStyle name="常规 3 198" xfId="12485"/>
    <cellStyle name="常规 3 199" xfId="12503"/>
    <cellStyle name="常规 3 2" xfId="2460"/>
    <cellStyle name="常规 3 2 10" xfId="8290"/>
    <cellStyle name="常规 3 2 10 2" xfId="11337"/>
    <cellStyle name="常规 3 2 11" xfId="11904"/>
    <cellStyle name="常规 3 2 12" xfId="11898"/>
    <cellStyle name="常规 3 2 2" xfId="2461"/>
    <cellStyle name="常规 3 2 2 2" xfId="2462"/>
    <cellStyle name="常规 3 2 2 2 2" xfId="2463"/>
    <cellStyle name="常规 3 2 2 2 2 2" xfId="4734"/>
    <cellStyle name="常规 3 2 2 2 2_12乡中学" xfId="8291"/>
    <cellStyle name="常规 3 2 2 2 3" xfId="2464"/>
    <cellStyle name="常规 3 2 2 2 3 2" xfId="4735"/>
    <cellStyle name="常规 3 2 2 2 3_12乡中学" xfId="8292"/>
    <cellStyle name="常规 3 2 2 2 4" xfId="4733"/>
    <cellStyle name="常规 3 2 2 2_10乡政府" xfId="8293"/>
    <cellStyle name="常规 3 2 2 3" xfId="2465"/>
    <cellStyle name="常规 3 2 2 3 2" xfId="2466"/>
    <cellStyle name="常规 3 2 2 3 2 2" xfId="4737"/>
    <cellStyle name="常规 3 2 2 3 2_12乡中学" xfId="8294"/>
    <cellStyle name="常规 3 2 2 3 3" xfId="2467"/>
    <cellStyle name="常规 3 2 2 3 3 2" xfId="4738"/>
    <cellStyle name="常规 3 2 2 3 3_12乡中学" xfId="8295"/>
    <cellStyle name="常规 3 2 2 3 4" xfId="4736"/>
    <cellStyle name="常规 3 2 2 3_10乡政府" xfId="8296"/>
    <cellStyle name="常规 3 2 2 4" xfId="2468"/>
    <cellStyle name="常规 3 2 2 4 2" xfId="4739"/>
    <cellStyle name="常规 3 2 2 4_10乡政府" xfId="8297"/>
    <cellStyle name="常规 3 2 2 5" xfId="2469"/>
    <cellStyle name="常规 3 2 2 5 2" xfId="4740"/>
    <cellStyle name="常规 3 2 2 5_12乡中学" xfId="8298"/>
    <cellStyle name="常规 3 2 2 6" xfId="2470"/>
    <cellStyle name="常规 3 2 2 6 2" xfId="4741"/>
    <cellStyle name="常规 3 2 2 6_12乡中学" xfId="8299"/>
    <cellStyle name="常规 3 2 2 7" xfId="4732"/>
    <cellStyle name="常规 3 2 2_县本级专项对比表（各股室填报）" xfId="8300"/>
    <cellStyle name="常规 3 2 3" xfId="2471"/>
    <cellStyle name="常规 3 2 3 2" xfId="2472"/>
    <cellStyle name="常规 3 2 3 2 2" xfId="4743"/>
    <cellStyle name="常规 3 2 3 2_10乡政府" xfId="8301"/>
    <cellStyle name="常规 3 2 3 3" xfId="2473"/>
    <cellStyle name="常规 3 2 3 3 2" xfId="4744"/>
    <cellStyle name="常规 3 2 3 3_12乡中学" xfId="8302"/>
    <cellStyle name="常规 3 2 3 4" xfId="2474"/>
    <cellStyle name="常规 3 2 3 4 2" xfId="4745"/>
    <cellStyle name="常规 3 2 3 4_12乡中学" xfId="7366"/>
    <cellStyle name="常规 3 2 3 5" xfId="4742"/>
    <cellStyle name="常规 3 2 3_12乡中学" xfId="8303"/>
    <cellStyle name="常规 3 2 4" xfId="2475"/>
    <cellStyle name="常规 3 2 4 2" xfId="2476"/>
    <cellStyle name="常规 3 2 4 2 2" xfId="4747"/>
    <cellStyle name="常规 3 2 4 2_12乡中学" xfId="8304"/>
    <cellStyle name="常规 3 2 4 3" xfId="2477"/>
    <cellStyle name="常规 3 2 4 3 2" xfId="4748"/>
    <cellStyle name="常规 3 2 4 3_12乡中学" xfId="8305"/>
    <cellStyle name="常规 3 2 4 4" xfId="4746"/>
    <cellStyle name="常规 3 2 4_10乡政府" xfId="8306"/>
    <cellStyle name="常规 3 2 5" xfId="2478"/>
    <cellStyle name="常规 3 2 5 2" xfId="2479"/>
    <cellStyle name="常规 3 2 5 2 2" xfId="4750"/>
    <cellStyle name="常规 3 2 5 2_12乡中学" xfId="8307"/>
    <cellStyle name="常规 3 2 5 3" xfId="2480"/>
    <cellStyle name="常规 3 2 5 3 2" xfId="4751"/>
    <cellStyle name="常规 3 2 5 3_12乡中学" xfId="8308"/>
    <cellStyle name="常规 3 2 5 4" xfId="4749"/>
    <cellStyle name="常规 3 2 5_10乡政府" xfId="8309"/>
    <cellStyle name="常规 3 2 6" xfId="2481"/>
    <cellStyle name="常规 3 2 6 2" xfId="4752"/>
    <cellStyle name="常规 3 2 6_10乡政府" xfId="8310"/>
    <cellStyle name="常规 3 2 7" xfId="2482"/>
    <cellStyle name="常规 3 2 7 2" xfId="4753"/>
    <cellStyle name="常规 3 2 7_12乡中学" xfId="8311"/>
    <cellStyle name="常规 3 2 8" xfId="2483"/>
    <cellStyle name="常规 3 2 8 2" xfId="4754"/>
    <cellStyle name="常规 3 2 8_12乡中学" xfId="8312"/>
    <cellStyle name="常规 3 2 9" xfId="8313"/>
    <cellStyle name="常规 3 2 9 2" xfId="11338"/>
    <cellStyle name="常规 3 2_12乡中学" xfId="8314"/>
    <cellStyle name="常规 3 20" xfId="2484"/>
    <cellStyle name="常规 3 20 2" xfId="2485"/>
    <cellStyle name="常规 3 20 2 2" xfId="2486"/>
    <cellStyle name="常规 3 20 2 2 2" xfId="2487"/>
    <cellStyle name="常规 3 20 2 2 2 2" xfId="4758"/>
    <cellStyle name="常规 3 20 2 2 2_12乡中学" xfId="8110"/>
    <cellStyle name="常规 3 20 2 2 3" xfId="2488"/>
    <cellStyle name="常规 3 20 2 2 3 2" xfId="4759"/>
    <cellStyle name="常规 3 20 2 2 3_12乡中学" xfId="6957"/>
    <cellStyle name="常规 3 20 2 2 4" xfId="4757"/>
    <cellStyle name="常规 3 20 2 2_10乡政府" xfId="8112"/>
    <cellStyle name="常规 3 20 2 3" xfId="2489"/>
    <cellStyle name="常规 3 20 2 3 2" xfId="2490"/>
    <cellStyle name="常规 3 20 2 3 2 2" xfId="4761"/>
    <cellStyle name="常规 3 20 2 3 2_12乡中学" xfId="7540"/>
    <cellStyle name="常规 3 20 2 3 3" xfId="2491"/>
    <cellStyle name="常规 3 20 2 3 3 2" xfId="4762"/>
    <cellStyle name="常规 3 20 2 3 3_12乡中学" xfId="7566"/>
    <cellStyle name="常规 3 20 2 3 4" xfId="4760"/>
    <cellStyle name="常规 3 20 2 3_10乡政府" xfId="8114"/>
    <cellStyle name="常规 3 20 2 4" xfId="2492"/>
    <cellStyle name="常规 3 20 2 4 2" xfId="4763"/>
    <cellStyle name="常规 3 20 2 4_10乡政府" xfId="8073"/>
    <cellStyle name="常规 3 20 2 5" xfId="2493"/>
    <cellStyle name="常规 3 20 2 5 2" xfId="4764"/>
    <cellStyle name="常规 3 20 2 5_12乡中学" xfId="8116"/>
    <cellStyle name="常规 3 20 2 6" xfId="2494"/>
    <cellStyle name="常规 3 20 2 6 2" xfId="4765"/>
    <cellStyle name="常规 3 20 2 6_12乡中学" xfId="7224"/>
    <cellStyle name="常规 3 20 2 7" xfId="4756"/>
    <cellStyle name="常规 3 20 2_县本级专项对比表（各股室填报）" xfId="8118"/>
    <cellStyle name="常规 3 20 3" xfId="2495"/>
    <cellStyle name="常规 3 20 3 2" xfId="2496"/>
    <cellStyle name="常规 3 20 3 2 2" xfId="4767"/>
    <cellStyle name="常规 3 20 3 2_10乡政府" xfId="6097"/>
    <cellStyle name="常规 3 20 3 3" xfId="2497"/>
    <cellStyle name="常规 3 20 3 3 2" xfId="4768"/>
    <cellStyle name="常规 3 20 3 3_12乡中学" xfId="8120"/>
    <cellStyle name="常规 3 20 3 4" xfId="2498"/>
    <cellStyle name="常规 3 20 3 4 2" xfId="4769"/>
    <cellStyle name="常规 3 20 3 4_12乡中学" xfId="6856"/>
    <cellStyle name="常规 3 20 3 5" xfId="4766"/>
    <cellStyle name="常规 3 20 3_12乡中学" xfId="7919"/>
    <cellStyle name="常规 3 20 4" xfId="2499"/>
    <cellStyle name="常规 3 20 4 2" xfId="2500"/>
    <cellStyle name="常规 3 20 4 2 2" xfId="4771"/>
    <cellStyle name="常规 3 20 4 2_12乡中学" xfId="8084"/>
    <cellStyle name="常规 3 20 4 3" xfId="2501"/>
    <cellStyle name="常规 3 20 4 3 2" xfId="4772"/>
    <cellStyle name="常规 3 20 4 3_12乡中学" xfId="8092"/>
    <cellStyle name="常规 3 20 4 4" xfId="4770"/>
    <cellStyle name="常规 3 20 4_10乡政府" xfId="7614"/>
    <cellStyle name="常规 3 20 5" xfId="2502"/>
    <cellStyle name="常规 3 20 5 2" xfId="2503"/>
    <cellStyle name="常规 3 20 5 2 2" xfId="4774"/>
    <cellStyle name="常规 3 20 5 2_12乡中学" xfId="7670"/>
    <cellStyle name="常规 3 20 5 3" xfId="2504"/>
    <cellStyle name="常规 3 20 5 3 2" xfId="4775"/>
    <cellStyle name="常规 3 20 5 3_12乡中学" xfId="8123"/>
    <cellStyle name="常规 3 20 5 4" xfId="4773"/>
    <cellStyle name="常规 3 20 5_10乡政府" xfId="8125"/>
    <cellStyle name="常规 3 20 6" xfId="2505"/>
    <cellStyle name="常规 3 20 6 2" xfId="4776"/>
    <cellStyle name="常规 3 20 6_10乡政府" xfId="7254"/>
    <cellStyle name="常规 3 20 7" xfId="2506"/>
    <cellStyle name="常规 3 20 7 2" xfId="4777"/>
    <cellStyle name="常规 3 20 7_12乡中学" xfId="8127"/>
    <cellStyle name="常规 3 20 8" xfId="2507"/>
    <cellStyle name="常规 3 20 8 2" xfId="4778"/>
    <cellStyle name="常规 3 20 8_12乡中学" xfId="6505"/>
    <cellStyle name="常规 3 20 9" xfId="4755"/>
    <cellStyle name="常规 3 20_12乡中学" xfId="8130"/>
    <cellStyle name="常规 3 200" xfId="12504"/>
    <cellStyle name="常规 3 201" xfId="12464"/>
    <cellStyle name="常规 3 202" xfId="12498"/>
    <cellStyle name="常规 3 203" xfId="12502"/>
    <cellStyle name="常规 3 204" xfId="12482"/>
    <cellStyle name="常规 3 205" xfId="12486"/>
    <cellStyle name="常规 3 206" xfId="12604"/>
    <cellStyle name="常规 3 207" xfId="12766"/>
    <cellStyle name="常规 3 208" xfId="12795"/>
    <cellStyle name="常规 3 209" xfId="12564"/>
    <cellStyle name="常规 3 21" xfId="2508"/>
    <cellStyle name="常规 3 21 2" xfId="2509"/>
    <cellStyle name="常规 3 21 2 2" xfId="2510"/>
    <cellStyle name="常规 3 21 2 2 2" xfId="2511"/>
    <cellStyle name="常规 3 21 2 2 2 2" xfId="4782"/>
    <cellStyle name="常规 3 21 2 2 2_12乡中学" xfId="8133"/>
    <cellStyle name="常规 3 21 2 2 3" xfId="2512"/>
    <cellStyle name="常规 3 21 2 2 3 2" xfId="4783"/>
    <cellStyle name="常规 3 21 2 2 3_12乡中学" xfId="8135"/>
    <cellStyle name="常规 3 21 2 2 4" xfId="4781"/>
    <cellStyle name="常规 3 21 2 2_10乡政府" xfId="6041"/>
    <cellStyle name="常规 3 21 2 3" xfId="2513"/>
    <cellStyle name="常规 3 21 2 3 2" xfId="2514"/>
    <cellStyle name="常规 3 21 2 3 2 2" xfId="4785"/>
    <cellStyle name="常规 3 21 2 3 2_12乡中学" xfId="8137"/>
    <cellStyle name="常规 3 21 2 3 3" xfId="2515"/>
    <cellStyle name="常规 3 21 2 3 3 2" xfId="4786"/>
    <cellStyle name="常规 3 21 2 3 3_12乡中学" xfId="7392"/>
    <cellStyle name="常规 3 21 2 3 4" xfId="4784"/>
    <cellStyle name="常规 3 21 2 3_10乡政府" xfId="8140"/>
    <cellStyle name="常规 3 21 2 4" xfId="2516"/>
    <cellStyle name="常规 3 21 2 4 2" xfId="4787"/>
    <cellStyle name="常规 3 21 2 4_10乡政府" xfId="8142"/>
    <cellStyle name="常规 3 21 2 5" xfId="2517"/>
    <cellStyle name="常规 3 21 2 5 2" xfId="4788"/>
    <cellStyle name="常规 3 21 2 5_12乡中学" xfId="8144"/>
    <cellStyle name="常规 3 21 2 6" xfId="2518"/>
    <cellStyle name="常规 3 21 2 6 2" xfId="4789"/>
    <cellStyle name="常规 3 21 2 6_12乡中学" xfId="8146"/>
    <cellStyle name="常规 3 21 2 7" xfId="4780"/>
    <cellStyle name="常规 3 21 2_县本级专项对比表（各股室填报）" xfId="8148"/>
    <cellStyle name="常规 3 21 3" xfId="2519"/>
    <cellStyle name="常规 3 21 3 2" xfId="2520"/>
    <cellStyle name="常规 3 21 3 2 2" xfId="4791"/>
    <cellStyle name="常规 3 21 3 2_10乡政府" xfId="8150"/>
    <cellStyle name="常规 3 21 3 3" xfId="2521"/>
    <cellStyle name="常规 3 21 3 3 2" xfId="4792"/>
    <cellStyle name="常规 3 21 3 3_12乡中学" xfId="8152"/>
    <cellStyle name="常规 3 21 3 4" xfId="2522"/>
    <cellStyle name="常规 3 21 3 4 2" xfId="4793"/>
    <cellStyle name="常规 3 21 3 4_12乡中学" xfId="8154"/>
    <cellStyle name="常规 3 21 3 5" xfId="4790"/>
    <cellStyle name="常规 3 21 3_12乡中学" xfId="8158"/>
    <cellStyle name="常规 3 21 4" xfId="2523"/>
    <cellStyle name="常规 3 21 4 2" xfId="2524"/>
    <cellStyle name="常规 3 21 4 2 2" xfId="4795"/>
    <cellStyle name="常规 3 21 4 2_12乡中学" xfId="6195"/>
    <cellStyle name="常规 3 21 4 3" xfId="2525"/>
    <cellStyle name="常规 3 21 4 3 2" xfId="4796"/>
    <cellStyle name="常规 3 21 4 3_12乡中学" xfId="6198"/>
    <cellStyle name="常规 3 21 4 4" xfId="4794"/>
    <cellStyle name="常规 3 21 4_10乡政府" xfId="8160"/>
    <cellStyle name="常规 3 21 5" xfId="2526"/>
    <cellStyle name="常规 3 21 5 2" xfId="2527"/>
    <cellStyle name="常规 3 21 5 2 2" xfId="4798"/>
    <cellStyle name="常规 3 21 5 2_12乡中学" xfId="6202"/>
    <cellStyle name="常规 3 21 5 3" xfId="2528"/>
    <cellStyle name="常规 3 21 5 3 2" xfId="4799"/>
    <cellStyle name="常规 3 21 5 3_12乡中学" xfId="6209"/>
    <cellStyle name="常规 3 21 5 4" xfId="4797"/>
    <cellStyle name="常规 3 21 5_10乡政府" xfId="8163"/>
    <cellStyle name="常规 3 21 6" xfId="2529"/>
    <cellStyle name="常规 3 21 6 2" xfId="4800"/>
    <cellStyle name="常规 3 21 6_10乡政府" xfId="8165"/>
    <cellStyle name="常规 3 21 7" xfId="2530"/>
    <cellStyle name="常规 3 21 7 2" xfId="4801"/>
    <cellStyle name="常规 3 21 7_12乡中学" xfId="8167"/>
    <cellStyle name="常规 3 21 8" xfId="2531"/>
    <cellStyle name="常规 3 21 8 2" xfId="4802"/>
    <cellStyle name="常规 3 21 8_12乡中学" xfId="8169"/>
    <cellStyle name="常规 3 21 9" xfId="4779"/>
    <cellStyle name="常规 3 21_12乡中学" xfId="8172"/>
    <cellStyle name="常规 3 210" xfId="12640"/>
    <cellStyle name="常规 3 211" xfId="12624"/>
    <cellStyle name="常规 3 212" xfId="12666"/>
    <cellStyle name="常规 3 213" xfId="12685"/>
    <cellStyle name="常规 3 214" xfId="12627"/>
    <cellStyle name="常规 3 215" xfId="12681"/>
    <cellStyle name="常规 3 216" xfId="12608"/>
    <cellStyle name="常规 3 217" xfId="12728"/>
    <cellStyle name="常规 3 218" xfId="12661"/>
    <cellStyle name="常规 3 219" xfId="12559"/>
    <cellStyle name="常规 3 22" xfId="2532"/>
    <cellStyle name="常规 3 22 2" xfId="2533"/>
    <cellStyle name="常规 3 22 2 2" xfId="2534"/>
    <cellStyle name="常规 3 22 2 2 2" xfId="2535"/>
    <cellStyle name="常规 3 22 2 2 2 2" xfId="4806"/>
    <cellStyle name="常规 3 22 2 2 2_12乡中学" xfId="8131"/>
    <cellStyle name="常规 3 22 2 2 3" xfId="2536"/>
    <cellStyle name="常规 3 22 2 2 3 2" xfId="4807"/>
    <cellStyle name="常规 3 22 2 2 3_12乡中学" xfId="8173"/>
    <cellStyle name="常规 3 22 2 2 4" xfId="4805"/>
    <cellStyle name="常规 3 22 2 2_10乡政府" xfId="8175"/>
    <cellStyle name="常规 3 22 2 3" xfId="2537"/>
    <cellStyle name="常规 3 22 2 3 2" xfId="2538"/>
    <cellStyle name="常规 3 22 2 3 2 2" xfId="4809"/>
    <cellStyle name="常规 3 22 2 3 2_12乡中学" xfId="8177"/>
    <cellStyle name="常规 3 22 2 3 3" xfId="2539"/>
    <cellStyle name="常规 3 22 2 3 3 2" xfId="4810"/>
    <cellStyle name="常规 3 22 2 3 3_12乡中学" xfId="8179"/>
    <cellStyle name="常规 3 22 2 3 4" xfId="4808"/>
    <cellStyle name="常规 3 22 2 3_10乡政府" xfId="8181"/>
    <cellStyle name="常规 3 22 2 4" xfId="2540"/>
    <cellStyle name="常规 3 22 2 4 2" xfId="4811"/>
    <cellStyle name="常规 3 22 2 4_10乡政府" xfId="8183"/>
    <cellStyle name="常规 3 22 2 5" xfId="2541"/>
    <cellStyle name="常规 3 22 2 5 2" xfId="4812"/>
    <cellStyle name="常规 3 22 2 5_12乡中学" xfId="8185"/>
    <cellStyle name="常规 3 22 2 6" xfId="2542"/>
    <cellStyle name="常规 3 22 2 6 2" xfId="4813"/>
    <cellStyle name="常规 3 22 2 6_12乡中学" xfId="8187"/>
    <cellStyle name="常规 3 22 2 7" xfId="4804"/>
    <cellStyle name="常规 3 22 2_县本级专项对比表（各股室填报）" xfId="8189"/>
    <cellStyle name="常规 3 22 3" xfId="2543"/>
    <cellStyle name="常规 3 22 3 2" xfId="2544"/>
    <cellStyle name="常规 3 22 3 2 2" xfId="4815"/>
    <cellStyle name="常规 3 22 3 2_10乡政府" xfId="6335"/>
    <cellStyle name="常规 3 22 3 3" xfId="2545"/>
    <cellStyle name="常规 3 22 3 3 2" xfId="4816"/>
    <cellStyle name="常规 3 22 3 3_12乡中学" xfId="8191"/>
    <cellStyle name="常规 3 22 3 4" xfId="2546"/>
    <cellStyle name="常规 3 22 3 4 2" xfId="4817"/>
    <cellStyle name="常规 3 22 3 4_12乡中学" xfId="8193"/>
    <cellStyle name="常规 3 22 3 5" xfId="4814"/>
    <cellStyle name="常规 3 22 3_12乡中学" xfId="8195"/>
    <cellStyle name="常规 3 22 4" xfId="2547"/>
    <cellStyle name="常规 3 22 4 2" xfId="2548"/>
    <cellStyle name="常规 3 22 4 2 2" xfId="4819"/>
    <cellStyle name="常规 3 22 4 2_12乡中学" xfId="8197"/>
    <cellStyle name="常规 3 22 4 3" xfId="2549"/>
    <cellStyle name="常规 3 22 4 3 2" xfId="4820"/>
    <cellStyle name="常规 3 22 4 3_12乡中学" xfId="8199"/>
    <cellStyle name="常规 3 22 4 4" xfId="4818"/>
    <cellStyle name="常规 3 22 4_10乡政府" xfId="8201"/>
    <cellStyle name="常规 3 22 5" xfId="2550"/>
    <cellStyle name="常规 3 22 5 2" xfId="2551"/>
    <cellStyle name="常规 3 22 5 2 2" xfId="4822"/>
    <cellStyle name="常规 3 22 5 2_12乡中学" xfId="7840"/>
    <cellStyle name="常规 3 22 5 3" xfId="2552"/>
    <cellStyle name="常规 3 22 5 3 2" xfId="4823"/>
    <cellStyle name="常规 3 22 5 3_12乡中学" xfId="8203"/>
    <cellStyle name="常规 3 22 5 4" xfId="4821"/>
    <cellStyle name="常规 3 22 5_10乡政府" xfId="8205"/>
    <cellStyle name="常规 3 22 6" xfId="2553"/>
    <cellStyle name="常规 3 22 6 2" xfId="4824"/>
    <cellStyle name="常规 3 22 6_10乡政府" xfId="8207"/>
    <cellStyle name="常规 3 22 7" xfId="2554"/>
    <cellStyle name="常规 3 22 7 2" xfId="4825"/>
    <cellStyle name="常规 3 22 7_12乡中学" xfId="8209"/>
    <cellStyle name="常规 3 22 8" xfId="2555"/>
    <cellStyle name="常规 3 22 8 2" xfId="4826"/>
    <cellStyle name="常规 3 22 8_12乡中学" xfId="8211"/>
    <cellStyle name="常规 3 22 9" xfId="4803"/>
    <cellStyle name="常规 3 22_12乡中学" xfId="7722"/>
    <cellStyle name="常规 3 220" xfId="12765"/>
    <cellStyle name="常规 3 221" xfId="12580"/>
    <cellStyle name="常规 3 222" xfId="12801"/>
    <cellStyle name="常规 3 223" xfId="12710"/>
    <cellStyle name="常规 3 224" xfId="12569"/>
    <cellStyle name="常规 3 225" xfId="12777"/>
    <cellStyle name="常规 3 226" xfId="12625"/>
    <cellStyle name="常规 3 227" xfId="12557"/>
    <cellStyle name="常规 3 228" xfId="12642"/>
    <cellStyle name="常规 3 229" xfId="12547"/>
    <cellStyle name="常规 3 23" xfId="2556"/>
    <cellStyle name="常规 3 23 2" xfId="2557"/>
    <cellStyle name="常规 3 23 2 2" xfId="2558"/>
    <cellStyle name="常规 3 23 2 2 2" xfId="2559"/>
    <cellStyle name="常规 3 23 2 2 2 2" xfId="4830"/>
    <cellStyle name="常规 3 23 2 2 2_12乡中学" xfId="8213"/>
    <cellStyle name="常规 3 23 2 2 3" xfId="2560"/>
    <cellStyle name="常规 3 23 2 2 3 2" xfId="4831"/>
    <cellStyle name="常规 3 23 2 2 3_12乡中学" xfId="8215"/>
    <cellStyle name="常规 3 23 2 2 4" xfId="4829"/>
    <cellStyle name="常规 3 23 2 2_10乡政府" xfId="8217"/>
    <cellStyle name="常规 3 23 2 3" xfId="2561"/>
    <cellStyle name="常规 3 23 2 3 2" xfId="2562"/>
    <cellStyle name="常规 3 23 2 3 2 2" xfId="4833"/>
    <cellStyle name="常规 3 23 2 3 2_12乡中学" xfId="8219"/>
    <cellStyle name="常规 3 23 2 3 3" xfId="2563"/>
    <cellStyle name="常规 3 23 2 3 3 2" xfId="4834"/>
    <cellStyle name="常规 3 23 2 3 3_12乡中学" xfId="8221"/>
    <cellStyle name="常规 3 23 2 3 4" xfId="4832"/>
    <cellStyle name="常规 3 23 2 3_10乡政府" xfId="8223"/>
    <cellStyle name="常规 3 23 2 4" xfId="2564"/>
    <cellStyle name="常规 3 23 2 4 2" xfId="4835"/>
    <cellStyle name="常规 3 23 2 4_10乡政府" xfId="8225"/>
    <cellStyle name="常规 3 23 2 5" xfId="2565"/>
    <cellStyle name="常规 3 23 2 5 2" xfId="4836"/>
    <cellStyle name="常规 3 23 2 5_12乡中学" xfId="7168"/>
    <cellStyle name="常规 3 23 2 6" xfId="2566"/>
    <cellStyle name="常规 3 23 2 6 2" xfId="4837"/>
    <cellStyle name="常规 3 23 2 6_12乡中学" xfId="8156"/>
    <cellStyle name="常规 3 23 2 7" xfId="4828"/>
    <cellStyle name="常规 3 23 2_县本级专项对比表（各股室填报）" xfId="8227"/>
    <cellStyle name="常规 3 23 3" xfId="2567"/>
    <cellStyle name="常规 3 23 3 2" xfId="2568"/>
    <cellStyle name="常规 3 23 3 2 2" xfId="4839"/>
    <cellStyle name="常规 3 23 3 2_10乡政府" xfId="8229"/>
    <cellStyle name="常规 3 23 3 3" xfId="2569"/>
    <cellStyle name="常规 3 23 3 3 2" xfId="4840"/>
    <cellStyle name="常规 3 23 3 3_12乡中学" xfId="6163"/>
    <cellStyle name="常规 3 23 3 4" xfId="2570"/>
    <cellStyle name="常规 3 23 3 4 2" xfId="4841"/>
    <cellStyle name="常规 3 23 3 4_12乡中学" xfId="6170"/>
    <cellStyle name="常规 3 23 3 5" xfId="4838"/>
    <cellStyle name="常规 3 23 3_12乡中学" xfId="8231"/>
    <cellStyle name="常规 3 23 4" xfId="2571"/>
    <cellStyle name="常规 3 23 4 2" xfId="2572"/>
    <cellStyle name="常规 3 23 4 2 2" xfId="4843"/>
    <cellStyle name="常规 3 23 4 2_12乡中学" xfId="6226"/>
    <cellStyle name="常规 3 23 4 3" xfId="2573"/>
    <cellStyle name="常规 3 23 4 3 2" xfId="4844"/>
    <cellStyle name="常规 3 23 4 3_12乡中学" xfId="6233"/>
    <cellStyle name="常规 3 23 4 4" xfId="4842"/>
    <cellStyle name="常规 3 23 4_10乡政府" xfId="8233"/>
    <cellStyle name="常规 3 23 5" xfId="2574"/>
    <cellStyle name="常规 3 23 5 2" xfId="2575"/>
    <cellStyle name="常规 3 23 5 2 2" xfId="4846"/>
    <cellStyle name="常规 3 23 5 2_12乡中学" xfId="6342"/>
    <cellStyle name="常规 3 23 5 3" xfId="2576"/>
    <cellStyle name="常规 3 23 5 3 2" xfId="4847"/>
    <cellStyle name="常规 3 23 5 3_12乡中学" xfId="6358"/>
    <cellStyle name="常规 3 23 5 4" xfId="4845"/>
    <cellStyle name="常规 3 23 5_10乡政府" xfId="8235"/>
    <cellStyle name="常规 3 23 6" xfId="2577"/>
    <cellStyle name="常规 3 23 6 2" xfId="4848"/>
    <cellStyle name="常规 3 23 6_10乡政府" xfId="8237"/>
    <cellStyle name="常规 3 23 7" xfId="2578"/>
    <cellStyle name="常规 3 23 7 2" xfId="4849"/>
    <cellStyle name="常规 3 23 7_12乡中学" xfId="8239"/>
    <cellStyle name="常规 3 23 8" xfId="2579"/>
    <cellStyle name="常规 3 23 8 2" xfId="4850"/>
    <cellStyle name="常规 3 23 8_12乡中学" xfId="8241"/>
    <cellStyle name="常规 3 23 9" xfId="4827"/>
    <cellStyle name="常规 3 23_12乡中学" xfId="8243"/>
    <cellStyle name="常规 3 230" xfId="12785"/>
    <cellStyle name="常规 3 231" xfId="12701"/>
    <cellStyle name="常规 3 232" xfId="12638"/>
    <cellStyle name="常规 3 233" xfId="12750"/>
    <cellStyle name="常规 3 234" xfId="12554"/>
    <cellStyle name="常规 3 235" xfId="12784"/>
    <cellStyle name="常规 3 236" xfId="12788"/>
    <cellStyle name="常规 3 237" xfId="12742"/>
    <cellStyle name="常规 3 238" xfId="12655"/>
    <cellStyle name="常规 3 239" xfId="12672"/>
    <cellStyle name="常规 3 24" xfId="2580"/>
    <cellStyle name="常规 3 24 2" xfId="2581"/>
    <cellStyle name="常规 3 24 2 2" xfId="2582"/>
    <cellStyle name="常规 3 24 2 2 2" xfId="2583"/>
    <cellStyle name="常规 3 24 2 2 2 2" xfId="4854"/>
    <cellStyle name="常规 3 24 2 2 2_12乡中学" xfId="8245"/>
    <cellStyle name="常规 3 24 2 2 3" xfId="2584"/>
    <cellStyle name="常规 3 24 2 2 3 2" xfId="4855"/>
    <cellStyle name="常规 3 24 2 2 3_12乡中学" xfId="8247"/>
    <cellStyle name="常规 3 24 2 2 4" xfId="4853"/>
    <cellStyle name="常规 3 24 2 2_10乡政府" xfId="8249"/>
    <cellStyle name="常规 3 24 2 3" xfId="2585"/>
    <cellStyle name="常规 3 24 2 3 2" xfId="2586"/>
    <cellStyle name="常规 3 24 2 3 2 2" xfId="4857"/>
    <cellStyle name="常规 3 24 2 3 2_12乡中学" xfId="8251"/>
    <cellStyle name="常规 3 24 2 3 3" xfId="2587"/>
    <cellStyle name="常规 3 24 2 3 3 2" xfId="4858"/>
    <cellStyle name="常规 3 24 2 3 3_12乡中学" xfId="8253"/>
    <cellStyle name="常规 3 24 2 3 4" xfId="4856"/>
    <cellStyle name="常规 3 24 2 3_10乡政府" xfId="8255"/>
    <cellStyle name="常规 3 24 2 4" xfId="2588"/>
    <cellStyle name="常规 3 24 2 4 2" xfId="4859"/>
    <cellStyle name="常规 3 24 2 4_10乡政府" xfId="8257"/>
    <cellStyle name="常规 3 24 2 5" xfId="2589"/>
    <cellStyle name="常规 3 24 2 5 2" xfId="4860"/>
    <cellStyle name="常规 3 24 2 5_12乡中学" xfId="8259"/>
    <cellStyle name="常规 3 24 2 6" xfId="2590"/>
    <cellStyle name="常规 3 24 2 6 2" xfId="4861"/>
    <cellStyle name="常规 3 24 2 6_12乡中学" xfId="8261"/>
    <cellStyle name="常规 3 24 2 7" xfId="4852"/>
    <cellStyle name="常规 3 24 2_县本级专项对比表（各股室填报）" xfId="8263"/>
    <cellStyle name="常规 3 24 3" xfId="2591"/>
    <cellStyle name="常规 3 24 3 2" xfId="2592"/>
    <cellStyle name="常规 3 24 3 2 2" xfId="4863"/>
    <cellStyle name="常规 3 24 3 2_10乡政府" xfId="8265"/>
    <cellStyle name="常规 3 24 3 3" xfId="2593"/>
    <cellStyle name="常规 3 24 3 3 2" xfId="4864"/>
    <cellStyle name="常规 3 24 3 3_12乡中学" xfId="8267"/>
    <cellStyle name="常规 3 24 3 4" xfId="2594"/>
    <cellStyle name="常规 3 24 3 4 2" xfId="4865"/>
    <cellStyle name="常规 3 24 3 4_12乡中学" xfId="8269"/>
    <cellStyle name="常规 3 24 3 5" xfId="4862"/>
    <cellStyle name="常规 3 24 3_12乡中学" xfId="6953"/>
    <cellStyle name="常规 3 24 4" xfId="2595"/>
    <cellStyle name="常规 3 24 4 2" xfId="2596"/>
    <cellStyle name="常规 3 24 4 2 2" xfId="4867"/>
    <cellStyle name="常规 3 24 4 2_12乡中学" xfId="8271"/>
    <cellStyle name="常规 3 24 4 3" xfId="2597"/>
    <cellStyle name="常规 3 24 4 3 2" xfId="4868"/>
    <cellStyle name="常规 3 24 4 3_12乡中学" xfId="8273"/>
    <cellStyle name="常规 3 24 4 4" xfId="4866"/>
    <cellStyle name="常规 3 24 4_10乡政府" xfId="8275"/>
    <cellStyle name="常规 3 24 5" xfId="2598"/>
    <cellStyle name="常规 3 24 5 2" xfId="2599"/>
    <cellStyle name="常规 3 24 5 2 2" xfId="4870"/>
    <cellStyle name="常规 3 24 5 2_12乡中学" xfId="8277"/>
    <cellStyle name="常规 3 24 5 3" xfId="2600"/>
    <cellStyle name="常规 3 24 5 3 2" xfId="4871"/>
    <cellStyle name="常规 3 24 5 3_12乡中学" xfId="8279"/>
    <cellStyle name="常规 3 24 5 4" xfId="4869"/>
    <cellStyle name="常规 3 24 5_10乡政府" xfId="8281"/>
    <cellStyle name="常规 3 24 6" xfId="2601"/>
    <cellStyle name="常规 3 24 6 2" xfId="4872"/>
    <cellStyle name="常规 3 24 6_10乡政府" xfId="8283"/>
    <cellStyle name="常规 3 24 7" xfId="2602"/>
    <cellStyle name="常规 3 24 7 2" xfId="4873"/>
    <cellStyle name="常规 3 24 7_12乡中学" xfId="8285"/>
    <cellStyle name="常规 3 24 8" xfId="2603"/>
    <cellStyle name="常规 3 24 8 2" xfId="4874"/>
    <cellStyle name="常规 3 24 8_12乡中学" xfId="8287"/>
    <cellStyle name="常规 3 24 9" xfId="4851"/>
    <cellStyle name="常规 3 24_12乡中学" xfId="8289"/>
    <cellStyle name="常规 3 240" xfId="12632"/>
    <cellStyle name="常规 3 241" xfId="12760"/>
    <cellStyle name="常规 3 242" xfId="12665"/>
    <cellStyle name="常规 3 243" xfId="12727"/>
    <cellStyle name="常规 3 244" xfId="12590"/>
    <cellStyle name="常规 3 245" xfId="12675"/>
    <cellStyle name="常规 3 246" xfId="12722"/>
    <cellStyle name="常规 3 247" xfId="12650"/>
    <cellStyle name="常规 3 248" xfId="12674"/>
    <cellStyle name="常规 3 249" xfId="12611"/>
    <cellStyle name="常规 3 25" xfId="2604"/>
    <cellStyle name="常规 3 25 2" xfId="2605"/>
    <cellStyle name="常规 3 25 2 2" xfId="2606"/>
    <cellStyle name="常规 3 25 2 2 2" xfId="2607"/>
    <cellStyle name="常规 3 25 2 2 2 2" xfId="4878"/>
    <cellStyle name="常规 3 25 2 2 2_12乡中学" xfId="8315"/>
    <cellStyle name="常规 3 25 2 2 3" xfId="2608"/>
    <cellStyle name="常规 3 25 2 2 3 2" xfId="4879"/>
    <cellStyle name="常规 3 25 2 2 3_12乡中学" xfId="8316"/>
    <cellStyle name="常规 3 25 2 2 4" xfId="4877"/>
    <cellStyle name="常规 3 25 2 2_10乡政府" xfId="8317"/>
    <cellStyle name="常规 3 25 2 3" xfId="2609"/>
    <cellStyle name="常规 3 25 2 3 2" xfId="2610"/>
    <cellStyle name="常规 3 25 2 3 2 2" xfId="4881"/>
    <cellStyle name="常规 3 25 2 3 2_12乡中学" xfId="8318"/>
    <cellStyle name="常规 3 25 2 3 3" xfId="2611"/>
    <cellStyle name="常规 3 25 2 3 3 2" xfId="4882"/>
    <cellStyle name="常规 3 25 2 3 3_12乡中学" xfId="8319"/>
    <cellStyle name="常规 3 25 2 3 4" xfId="4880"/>
    <cellStyle name="常规 3 25 2 3_10乡政府" xfId="8320"/>
    <cellStyle name="常规 3 25 2 4" xfId="2612"/>
    <cellStyle name="常规 3 25 2 4 2" xfId="4883"/>
    <cellStyle name="常规 3 25 2 4_10乡政府" xfId="8321"/>
    <cellStyle name="常规 3 25 2 5" xfId="2613"/>
    <cellStyle name="常规 3 25 2 5 2" xfId="4884"/>
    <cellStyle name="常规 3 25 2 5_12乡中学" xfId="6577"/>
    <cellStyle name="常规 3 25 2 6" xfId="2614"/>
    <cellStyle name="常规 3 25 2 6 2" xfId="4885"/>
    <cellStyle name="常规 3 25 2 6_12乡中学" xfId="8322"/>
    <cellStyle name="常规 3 25 2 7" xfId="4876"/>
    <cellStyle name="常规 3 25 2_县本级专项对比表（各股室填报）" xfId="8323"/>
    <cellStyle name="常规 3 25 3" xfId="2615"/>
    <cellStyle name="常规 3 25 3 2" xfId="2616"/>
    <cellStyle name="常规 3 25 3 2 2" xfId="4887"/>
    <cellStyle name="常规 3 25 3 2_10乡政府" xfId="8324"/>
    <cellStyle name="常规 3 25 3 3" xfId="2617"/>
    <cellStyle name="常规 3 25 3 3 2" xfId="4888"/>
    <cellStyle name="常规 3 25 3 3_12乡中学" xfId="8325"/>
    <cellStyle name="常规 3 25 3 4" xfId="2618"/>
    <cellStyle name="常规 3 25 3 4 2" xfId="4889"/>
    <cellStyle name="常规 3 25 3 4_12乡中学" xfId="8326"/>
    <cellStyle name="常规 3 25 3 5" xfId="4886"/>
    <cellStyle name="常规 3 25 3_12乡中学" xfId="8327"/>
    <cellStyle name="常规 3 25 4" xfId="2619"/>
    <cellStyle name="常规 3 25 4 2" xfId="2620"/>
    <cellStyle name="常规 3 25 4 2 2" xfId="4891"/>
    <cellStyle name="常规 3 25 4 2_12乡中学" xfId="8329"/>
    <cellStyle name="常规 3 25 4 3" xfId="2621"/>
    <cellStyle name="常规 3 25 4 3 2" xfId="4892"/>
    <cellStyle name="常规 3 25 4 3_12乡中学" xfId="8330"/>
    <cellStyle name="常规 3 25 4 4" xfId="4890"/>
    <cellStyle name="常规 3 25 4_10乡政府" xfId="8331"/>
    <cellStyle name="常规 3 25 5" xfId="2622"/>
    <cellStyle name="常规 3 25 5 2" xfId="2623"/>
    <cellStyle name="常规 3 25 5 2 2" xfId="4894"/>
    <cellStyle name="常规 3 25 5 2_12乡中学" xfId="8332"/>
    <cellStyle name="常规 3 25 5 3" xfId="2624"/>
    <cellStyle name="常规 3 25 5 3 2" xfId="4895"/>
    <cellStyle name="常规 3 25 5 3_12乡中学" xfId="8333"/>
    <cellStyle name="常规 3 25 5 4" xfId="4893"/>
    <cellStyle name="常规 3 25 5_10乡政府" xfId="8334"/>
    <cellStyle name="常规 3 25 6" xfId="2625"/>
    <cellStyle name="常规 3 25 6 2" xfId="4896"/>
    <cellStyle name="常规 3 25 6_10乡政府" xfId="8336"/>
    <cellStyle name="常规 3 25 7" xfId="2626"/>
    <cellStyle name="常规 3 25 7 2" xfId="4897"/>
    <cellStyle name="常规 3 25 7_12乡中学" xfId="8337"/>
    <cellStyle name="常规 3 25 8" xfId="2627"/>
    <cellStyle name="常规 3 25 8 2" xfId="4898"/>
    <cellStyle name="常规 3 25 8_12乡中学" xfId="8338"/>
    <cellStyle name="常规 3 25 9" xfId="4875"/>
    <cellStyle name="常规 3 25_12乡中学" xfId="8339"/>
    <cellStyle name="常规 3 250" xfId="12818"/>
    <cellStyle name="常规 3 251" xfId="12740"/>
    <cellStyle name="常规 3 252" xfId="12694"/>
    <cellStyle name="常规 3 253" xfId="12749"/>
    <cellStyle name="常规 3 254" xfId="12705"/>
    <cellStyle name="常规 3 255" xfId="12575"/>
    <cellStyle name="常规 3 256" xfId="12731"/>
    <cellStyle name="常规 3 257" xfId="12805"/>
    <cellStyle name="常规 3 258" xfId="12657"/>
    <cellStyle name="常规 3 259" xfId="12595"/>
    <cellStyle name="常规 3 26" xfId="2628"/>
    <cellStyle name="常规 3 26 2" xfId="2629"/>
    <cellStyle name="常规 3 26 2 2" xfId="2630"/>
    <cellStyle name="常规 3 26 2 2 2" xfId="2631"/>
    <cellStyle name="常规 3 26 2 2 2 2" xfId="4902"/>
    <cellStyle name="常规 3 26 2 2 2_12乡中学" xfId="8340"/>
    <cellStyle name="常规 3 26 2 2 3" xfId="2632"/>
    <cellStyle name="常规 3 26 2 2 3 2" xfId="4903"/>
    <cellStyle name="常规 3 26 2 2 3_12乡中学" xfId="8341"/>
    <cellStyle name="常规 3 26 2 2 4" xfId="4901"/>
    <cellStyle name="常规 3 26 2 2_10乡政府" xfId="8138"/>
    <cellStyle name="常规 3 26 2 3" xfId="2633"/>
    <cellStyle name="常规 3 26 2 3 2" xfId="2634"/>
    <cellStyle name="常规 3 26 2 3 2 2" xfId="4905"/>
    <cellStyle name="常规 3 26 2 3 2_12乡中学" xfId="8342"/>
    <cellStyle name="常规 3 26 2 3 3" xfId="2635"/>
    <cellStyle name="常规 3 26 2 3 3 2" xfId="4906"/>
    <cellStyle name="常规 3 26 2 3 3_12乡中学" xfId="8344"/>
    <cellStyle name="常规 3 26 2 3 4" xfId="4904"/>
    <cellStyle name="常规 3 26 2 3_10乡政府" xfId="7391"/>
    <cellStyle name="常规 3 26 2 4" xfId="2636"/>
    <cellStyle name="常规 3 26 2 4 2" xfId="4907"/>
    <cellStyle name="常规 3 26 2 4_10乡政府" xfId="8346"/>
    <cellStyle name="常规 3 26 2 5" xfId="2637"/>
    <cellStyle name="常规 3 26 2 5 2" xfId="4908"/>
    <cellStyle name="常规 3 26 2 5_12乡中学" xfId="8347"/>
    <cellStyle name="常规 3 26 2 6" xfId="2638"/>
    <cellStyle name="常规 3 26 2 6 2" xfId="4909"/>
    <cellStyle name="常规 3 26 2 6_12乡中学" xfId="8348"/>
    <cellStyle name="常规 3 26 2 7" xfId="4900"/>
    <cellStyle name="常规 3 26 2_县本级专项对比表（各股室填报）" xfId="8349"/>
    <cellStyle name="常规 3 26 3" xfId="2639"/>
    <cellStyle name="常规 3 26 3 2" xfId="2640"/>
    <cellStyle name="常规 3 26 3 2 2" xfId="4911"/>
    <cellStyle name="常规 3 26 3 2_10乡政府" xfId="8350"/>
    <cellStyle name="常规 3 26 3 3" xfId="2641"/>
    <cellStyle name="常规 3 26 3 3 2" xfId="4912"/>
    <cellStyle name="常规 3 26 3 3_12乡中学" xfId="7407"/>
    <cellStyle name="常规 3 26 3 4" xfId="2642"/>
    <cellStyle name="常规 3 26 3 4 2" xfId="4913"/>
    <cellStyle name="常规 3 26 3 4_12乡中学" xfId="8351"/>
    <cellStyle name="常规 3 26 3 5" xfId="4910"/>
    <cellStyle name="常规 3 26 3_12乡中学" xfId="8352"/>
    <cellStyle name="常规 3 26 4" xfId="2643"/>
    <cellStyle name="常规 3 26 4 2" xfId="2644"/>
    <cellStyle name="常规 3 26 4 2 2" xfId="4915"/>
    <cellStyle name="常规 3 26 4 2_12乡中学" xfId="8354"/>
    <cellStyle name="常规 3 26 4 3" xfId="2645"/>
    <cellStyle name="常规 3 26 4 3 2" xfId="4916"/>
    <cellStyle name="常规 3 26 4 3_12乡中学" xfId="8355"/>
    <cellStyle name="常规 3 26 4 4" xfId="4914"/>
    <cellStyle name="常规 3 26 4_10乡政府" xfId="8356"/>
    <cellStyle name="常规 3 26 5" xfId="2646"/>
    <cellStyle name="常规 3 26 5 2" xfId="2647"/>
    <cellStyle name="常规 3 26 5 2 2" xfId="4918"/>
    <cellStyle name="常规 3 26 5 2_12乡中学" xfId="8357"/>
    <cellStyle name="常规 3 26 5 3" xfId="2648"/>
    <cellStyle name="常规 3 26 5 3 2" xfId="4919"/>
    <cellStyle name="常规 3 26 5 3_12乡中学" xfId="8358"/>
    <cellStyle name="常规 3 26 5 4" xfId="4917"/>
    <cellStyle name="常规 3 26 5_10乡政府" xfId="8359"/>
    <cellStyle name="常规 3 26 6" xfId="2649"/>
    <cellStyle name="常规 3 26 6 2" xfId="4920"/>
    <cellStyle name="常规 3 26 6_10乡政府" xfId="8360"/>
    <cellStyle name="常规 3 26 7" xfId="2650"/>
    <cellStyle name="常规 3 26 7 2" xfId="4921"/>
    <cellStyle name="常规 3 26 7_12乡中学" xfId="8361"/>
    <cellStyle name="常规 3 26 8" xfId="2651"/>
    <cellStyle name="常规 3 26 8 2" xfId="4922"/>
    <cellStyle name="常规 3 26 8_12乡中学" xfId="8362"/>
    <cellStyle name="常规 3 26 9" xfId="4899"/>
    <cellStyle name="常规 3 26_12乡中学" xfId="8363"/>
    <cellStyle name="常规 3 260" xfId="12618"/>
    <cellStyle name="常规 3 261" xfId="12613"/>
    <cellStyle name="常规 3 262" xfId="12729"/>
    <cellStyle name="常规 3 263" xfId="12748"/>
    <cellStyle name="常规 3 264" xfId="12558"/>
    <cellStyle name="常规 3 265" xfId="12641"/>
    <cellStyle name="常规 3 266" xfId="12548"/>
    <cellStyle name="常规 3 267" xfId="12704"/>
    <cellStyle name="常规 3 268" xfId="12577"/>
    <cellStyle name="常规 3 269" xfId="12824"/>
    <cellStyle name="常规 3 27" xfId="2652"/>
    <cellStyle name="常规 3 27 2" xfId="2653"/>
    <cellStyle name="常规 3 27 2 2" xfId="2654"/>
    <cellStyle name="常规 3 27 2 2 2" xfId="2655"/>
    <cellStyle name="常规 3 27 2 2 2 2" xfId="4926"/>
    <cellStyle name="常规 3 27 2 2 2_12乡中学" xfId="8364"/>
    <cellStyle name="常规 3 27 2 2 3" xfId="2656"/>
    <cellStyle name="常规 3 27 2 2 3 2" xfId="4927"/>
    <cellStyle name="常规 3 27 2 2 3_12乡中学" xfId="8365"/>
    <cellStyle name="常规 3 27 2 2 4" xfId="4925"/>
    <cellStyle name="常规 3 27 2 2_10乡政府" xfId="8366"/>
    <cellStyle name="常规 3 27 2 3" xfId="2657"/>
    <cellStyle name="常规 3 27 2 3 2" xfId="2658"/>
    <cellStyle name="常规 3 27 2 3 2 2" xfId="4929"/>
    <cellStyle name="常规 3 27 2 3 2_12乡中学" xfId="8368"/>
    <cellStyle name="常规 3 27 2 3 3" xfId="2659"/>
    <cellStyle name="常规 3 27 2 3 3 2" xfId="4930"/>
    <cellStyle name="常规 3 27 2 3 3_12乡中学" xfId="8369"/>
    <cellStyle name="常规 3 27 2 3 4" xfId="4928"/>
    <cellStyle name="常规 3 27 2 3_10乡政府" xfId="8370"/>
    <cellStyle name="常规 3 27 2 4" xfId="2660"/>
    <cellStyle name="常规 3 27 2 4 2" xfId="4931"/>
    <cellStyle name="常规 3 27 2 4_10乡政府" xfId="8371"/>
    <cellStyle name="常规 3 27 2 5" xfId="2661"/>
    <cellStyle name="常规 3 27 2 5 2" xfId="4932"/>
    <cellStyle name="常规 3 27 2 5_12乡中学" xfId="7665"/>
    <cellStyle name="常规 3 27 2 6" xfId="2662"/>
    <cellStyle name="常规 3 27 2 6 2" xfId="4933"/>
    <cellStyle name="常规 3 27 2 6_12乡中学" xfId="8374"/>
    <cellStyle name="常规 3 27 2 7" xfId="4924"/>
    <cellStyle name="常规 3 27 2_县本级专项对比表（各股室填报）" xfId="8375"/>
    <cellStyle name="常规 3 27 3" xfId="2663"/>
    <cellStyle name="常规 3 27 3 2" xfId="2664"/>
    <cellStyle name="常规 3 27 3 2 2" xfId="4935"/>
    <cellStyle name="常规 3 27 3 2_10乡政府" xfId="7269"/>
    <cellStyle name="常规 3 27 3 3" xfId="2665"/>
    <cellStyle name="常规 3 27 3 3 2" xfId="4936"/>
    <cellStyle name="常规 3 27 3 3_12乡中学" xfId="8376"/>
    <cellStyle name="常规 3 27 3 4" xfId="2666"/>
    <cellStyle name="常规 3 27 3 4 2" xfId="4937"/>
    <cellStyle name="常规 3 27 3 4_12乡中学" xfId="8377"/>
    <cellStyle name="常规 3 27 3 5" xfId="4934"/>
    <cellStyle name="常规 3 27 3_12乡中学" xfId="8378"/>
    <cellStyle name="常规 3 27 4" xfId="2667"/>
    <cellStyle name="常规 3 27 4 2" xfId="2668"/>
    <cellStyle name="常规 3 27 4 2 2" xfId="4939"/>
    <cellStyle name="常规 3 27 4 2_12乡中学" xfId="8379"/>
    <cellStyle name="常规 3 27 4 3" xfId="2669"/>
    <cellStyle name="常规 3 27 4 3 2" xfId="4940"/>
    <cellStyle name="常规 3 27 4 3_12乡中学" xfId="8380"/>
    <cellStyle name="常规 3 27 4 4" xfId="4938"/>
    <cellStyle name="常规 3 27 4_10乡政府" xfId="8381"/>
    <cellStyle name="常规 3 27 5" xfId="2670"/>
    <cellStyle name="常规 3 27 5 2" xfId="2671"/>
    <cellStyle name="常规 3 27 5 2 2" xfId="4942"/>
    <cellStyle name="常规 3 27 5 2_12乡中学" xfId="8382"/>
    <cellStyle name="常规 3 27 5 3" xfId="2672"/>
    <cellStyle name="常规 3 27 5 3 2" xfId="4943"/>
    <cellStyle name="常规 3 27 5 3_12乡中学" xfId="8383"/>
    <cellStyle name="常规 3 27 5 4" xfId="4941"/>
    <cellStyle name="常规 3 27 5_10乡政府" xfId="8384"/>
    <cellStyle name="常规 3 27 6" xfId="2673"/>
    <cellStyle name="常规 3 27 6 2" xfId="4944"/>
    <cellStyle name="常规 3 27 6_10乡政府" xfId="8385"/>
    <cellStyle name="常规 3 27 7" xfId="2674"/>
    <cellStyle name="常规 3 27 7 2" xfId="4945"/>
    <cellStyle name="常规 3 27 7_12乡中学" xfId="8386"/>
    <cellStyle name="常规 3 27 8" xfId="2675"/>
    <cellStyle name="常规 3 27 8 2" xfId="4946"/>
    <cellStyle name="常规 3 27 8_12乡中学" xfId="8387"/>
    <cellStyle name="常规 3 27 9" xfId="4923"/>
    <cellStyle name="常规 3 27_12乡中学" xfId="8335"/>
    <cellStyle name="常规 3 270" xfId="12819"/>
    <cellStyle name="常规 3 271" xfId="12698"/>
    <cellStyle name="常规 3 272" xfId="12660"/>
    <cellStyle name="常规 3 273" xfId="12752"/>
    <cellStyle name="常规 3 274" xfId="12781"/>
    <cellStyle name="常规 3 275" xfId="12714"/>
    <cellStyle name="常规 3 276" xfId="12732"/>
    <cellStyle name="常规 3 277" xfId="12591"/>
    <cellStyle name="常规 3 278" xfId="12764"/>
    <cellStyle name="常规 3 279" xfId="12579"/>
    <cellStyle name="常规 3 28" xfId="2676"/>
    <cellStyle name="常规 3 28 2" xfId="2677"/>
    <cellStyle name="常规 3 28 2 2" xfId="2678"/>
    <cellStyle name="常规 3 28 2 2 2" xfId="4949"/>
    <cellStyle name="常规 3 28 2 2_12乡中学" xfId="8388"/>
    <cellStyle name="常规 3 28 2 3" xfId="2679"/>
    <cellStyle name="常规 3 28 2 3 2" xfId="4950"/>
    <cellStyle name="常规 3 28 2 3_12乡中学" xfId="8390"/>
    <cellStyle name="常规 3 28 2 4" xfId="4948"/>
    <cellStyle name="常规 3 28 2_10乡政府" xfId="8391"/>
    <cellStyle name="常规 3 28 3" xfId="2680"/>
    <cellStyle name="常规 3 28 3 2" xfId="2681"/>
    <cellStyle name="常规 3 28 3 2 2" xfId="4952"/>
    <cellStyle name="常规 3 28 3 2_12乡中学" xfId="8392"/>
    <cellStyle name="常规 3 28 3 3" xfId="2682"/>
    <cellStyle name="常规 3 28 3 3 2" xfId="4953"/>
    <cellStyle name="常规 3 28 3 3_12乡中学" xfId="8393"/>
    <cellStyle name="常规 3 28 3 4" xfId="4951"/>
    <cellStyle name="常规 3 28 3_10乡政府" xfId="8394"/>
    <cellStyle name="常规 3 28 4" xfId="2683"/>
    <cellStyle name="常规 3 28 4 2" xfId="4954"/>
    <cellStyle name="常规 3 28 4_10乡政府" xfId="8395"/>
    <cellStyle name="常规 3 28 5" xfId="2684"/>
    <cellStyle name="常规 3 28 5 2" xfId="4955"/>
    <cellStyle name="常规 3 28 5_12乡中学" xfId="8396"/>
    <cellStyle name="常规 3 28 6" xfId="2685"/>
    <cellStyle name="常规 3 28 6 2" xfId="4956"/>
    <cellStyle name="常规 3 28 6_12乡中学" xfId="8397"/>
    <cellStyle name="常规 3 28 7" xfId="4947"/>
    <cellStyle name="常规 3 28_县本级专项对比表（各股室填报）" xfId="8398"/>
    <cellStyle name="常规 3 280" xfId="12806"/>
    <cellStyle name="常规 3 281" xfId="12546"/>
    <cellStyle name="常规 3 282" xfId="12697"/>
    <cellStyle name="常规 3 283" xfId="12746"/>
    <cellStyle name="常规 3 284" xfId="12589"/>
    <cellStyle name="常规 3 285" xfId="12610"/>
    <cellStyle name="常规 3 286" xfId="12629"/>
    <cellStyle name="常规 3 287" xfId="12717"/>
    <cellStyle name="常规 3 288" xfId="12817"/>
    <cellStyle name="常规 3 289" xfId="12621"/>
    <cellStyle name="常规 3 29" xfId="2686"/>
    <cellStyle name="常规 3 29 2" xfId="2687"/>
    <cellStyle name="常规 3 29 2 2" xfId="4958"/>
    <cellStyle name="常规 3 29 2_10乡政府" xfId="8399"/>
    <cellStyle name="常规 3 29 3" xfId="2688"/>
    <cellStyle name="常规 3 29 3 2" xfId="4959"/>
    <cellStyle name="常规 3 29 3_12乡中学" xfId="8400"/>
    <cellStyle name="常规 3 29 4" xfId="2689"/>
    <cellStyle name="常规 3 29 4 2" xfId="4960"/>
    <cellStyle name="常规 3 29 4_12乡中学" xfId="8401"/>
    <cellStyle name="常规 3 29 5" xfId="4957"/>
    <cellStyle name="常规 3 29_12乡中学" xfId="8402"/>
    <cellStyle name="常规 3 290" xfId="12598"/>
    <cellStyle name="常规 3 291" xfId="12653"/>
    <cellStyle name="常规 3 292" xfId="12724"/>
    <cellStyle name="常规 3 293" xfId="12676"/>
    <cellStyle name="常规 3 294" xfId="12778"/>
    <cellStyle name="常规 3 295" xfId="12787"/>
    <cellStyle name="常规 3 296" xfId="12711"/>
    <cellStyle name="常规 3 297" xfId="12832"/>
    <cellStyle name="常规 3 298" xfId="12827"/>
    <cellStyle name="常规 3 299" xfId="12809"/>
    <cellStyle name="常规 3 3" xfId="2690"/>
    <cellStyle name="常规 3 3 2" xfId="2691"/>
    <cellStyle name="常规 3 3 2 2" xfId="2692"/>
    <cellStyle name="常规 3 3 2 2 2" xfId="2693"/>
    <cellStyle name="常规 3 3 2 2 2 2" xfId="4964"/>
    <cellStyle name="常规 3 3 2 2 2_12乡中学" xfId="8404"/>
    <cellStyle name="常规 3 3 2 2 3" xfId="2694"/>
    <cellStyle name="常规 3 3 2 2 3 2" xfId="4965"/>
    <cellStyle name="常规 3 3 2 2 3_12乡中学" xfId="8405"/>
    <cellStyle name="常规 3 3 2 2 4" xfId="4963"/>
    <cellStyle name="常规 3 3 2 2_10乡政府" xfId="8406"/>
    <cellStyle name="常规 3 3 2 3" xfId="2695"/>
    <cellStyle name="常规 3 3 2 3 2" xfId="2696"/>
    <cellStyle name="常规 3 3 2 3 2 2" xfId="4967"/>
    <cellStyle name="常规 3 3 2 3 2_12乡中学" xfId="8407"/>
    <cellStyle name="常规 3 3 2 3 3" xfId="2697"/>
    <cellStyle name="常规 3 3 2 3 3 2" xfId="4968"/>
    <cellStyle name="常规 3 3 2 3 3_12乡中学" xfId="8408"/>
    <cellStyle name="常规 3 3 2 3 4" xfId="4966"/>
    <cellStyle name="常规 3 3 2 3_10乡政府" xfId="8409"/>
    <cellStyle name="常规 3 3 2 4" xfId="2698"/>
    <cellStyle name="常规 3 3 2 4 2" xfId="4969"/>
    <cellStyle name="常规 3 3 2 4_10乡政府" xfId="8410"/>
    <cellStyle name="常规 3 3 2 5" xfId="2699"/>
    <cellStyle name="常规 3 3 2 5 2" xfId="4970"/>
    <cellStyle name="常规 3 3 2 5_12乡中学" xfId="8411"/>
    <cellStyle name="常规 3 3 2 6" xfId="2700"/>
    <cellStyle name="常规 3 3 2 6 2" xfId="4971"/>
    <cellStyle name="常规 3 3 2 6_12乡中学" xfId="8412"/>
    <cellStyle name="常规 3 3 2 7" xfId="4962"/>
    <cellStyle name="常规 3 3 2_县本级专项对比表（各股室填报）" xfId="8413"/>
    <cellStyle name="常规 3 3 3" xfId="2701"/>
    <cellStyle name="常规 3 3 3 2" xfId="2702"/>
    <cellStyle name="常规 3 3 3 2 2" xfId="4973"/>
    <cellStyle name="常规 3 3 3 2_10乡政府" xfId="8415"/>
    <cellStyle name="常规 3 3 3 3" xfId="2703"/>
    <cellStyle name="常规 3 3 3 3 2" xfId="4974"/>
    <cellStyle name="常规 3 3 3 3_12乡中学" xfId="8416"/>
    <cellStyle name="常规 3 3 3 4" xfId="2704"/>
    <cellStyle name="常规 3 3 3 4 2" xfId="4975"/>
    <cellStyle name="常规 3 3 3 4_12乡中学" xfId="8417"/>
    <cellStyle name="常规 3 3 3 5" xfId="4972"/>
    <cellStyle name="常规 3 3 3_12乡中学" xfId="8418"/>
    <cellStyle name="常规 3 3 4" xfId="2705"/>
    <cellStyle name="常规 3 3 4 2" xfId="2706"/>
    <cellStyle name="常规 3 3 4 2 2" xfId="4977"/>
    <cellStyle name="常规 3 3 4 2_12乡中学" xfId="8419"/>
    <cellStyle name="常规 3 3 4 3" xfId="2707"/>
    <cellStyle name="常规 3 3 4 3 2" xfId="4978"/>
    <cellStyle name="常规 3 3 4 3_12乡中学" xfId="8420"/>
    <cellStyle name="常规 3 3 4 4" xfId="4976"/>
    <cellStyle name="常规 3 3 4_10乡政府" xfId="8421"/>
    <cellStyle name="常规 3 3 5" xfId="2708"/>
    <cellStyle name="常规 3 3 5 2" xfId="2709"/>
    <cellStyle name="常规 3 3 5 2 2" xfId="4980"/>
    <cellStyle name="常规 3 3 5 2_12乡中学" xfId="8422"/>
    <cellStyle name="常规 3 3 5 3" xfId="2710"/>
    <cellStyle name="常规 3 3 5 3 2" xfId="4981"/>
    <cellStyle name="常规 3 3 5 3_12乡中学" xfId="8423"/>
    <cellStyle name="常规 3 3 5 4" xfId="4979"/>
    <cellStyle name="常规 3 3 5_10乡政府" xfId="8424"/>
    <cellStyle name="常规 3 3 6" xfId="2711"/>
    <cellStyle name="常规 3 3 6 2" xfId="4982"/>
    <cellStyle name="常规 3 3 6_10乡政府" xfId="8425"/>
    <cellStyle name="常规 3 3 7" xfId="2712"/>
    <cellStyle name="常规 3 3 7 2" xfId="4983"/>
    <cellStyle name="常规 3 3 7_12乡中学" xfId="8426"/>
    <cellStyle name="常规 3 3 8" xfId="2713"/>
    <cellStyle name="常规 3 3 8 2" xfId="4984"/>
    <cellStyle name="常规 3 3 8_12乡中学" xfId="8427"/>
    <cellStyle name="常规 3 3 9" xfId="4961"/>
    <cellStyle name="常规 3 3_12乡中学" xfId="8428"/>
    <cellStyle name="常规 3 30" xfId="2714"/>
    <cellStyle name="常规 3 30 2" xfId="2715"/>
    <cellStyle name="常规 3 30 2 2" xfId="4986"/>
    <cellStyle name="常规 3 30 2_12乡中学" xfId="8429"/>
    <cellStyle name="常规 3 30 3" xfId="2716"/>
    <cellStyle name="常规 3 30 3 2" xfId="4987"/>
    <cellStyle name="常规 3 30 3_12乡中学" xfId="8328"/>
    <cellStyle name="常规 3 30 4" xfId="4985"/>
    <cellStyle name="常规 3 30_10乡政府" xfId="8430"/>
    <cellStyle name="常规 3 300" xfId="12692"/>
    <cellStyle name="常规 3 301" xfId="12663"/>
    <cellStyle name="常规 3 302" xfId="12662"/>
    <cellStyle name="常规 3 303" xfId="11897"/>
    <cellStyle name="常规 3 304" xfId="12839"/>
    <cellStyle name="常规 3 305" xfId="12861"/>
    <cellStyle name="常规 3 306" xfId="12865"/>
    <cellStyle name="常规 3 307" xfId="12862"/>
    <cellStyle name="常规 3 308" xfId="12869"/>
    <cellStyle name="常规 3 309" xfId="12850"/>
    <cellStyle name="常规 3 31" xfId="2717"/>
    <cellStyle name="常规 3 31 2" xfId="2718"/>
    <cellStyle name="常规 3 31 2 2" xfId="4989"/>
    <cellStyle name="常规 3 31 2_12乡中学" xfId="8431"/>
    <cellStyle name="常规 3 31 3" xfId="2719"/>
    <cellStyle name="常规 3 31 3 2" xfId="4990"/>
    <cellStyle name="常规 3 31 3_12乡中学" xfId="8353"/>
    <cellStyle name="常规 3 31 4" xfId="4988"/>
    <cellStyle name="常规 3 31_10乡政府" xfId="8432"/>
    <cellStyle name="常规 3 310" xfId="12895"/>
    <cellStyle name="常规 3 311" xfId="12856"/>
    <cellStyle name="常规 3 312" xfId="12883"/>
    <cellStyle name="常规 3 313" xfId="12886"/>
    <cellStyle name="常规 3 314" xfId="12860"/>
    <cellStyle name="常规 3 315" xfId="12882"/>
    <cellStyle name="常规 3 316" xfId="12854"/>
    <cellStyle name="常规 3 317" xfId="12880"/>
    <cellStyle name="常规 3 318" xfId="12873"/>
    <cellStyle name="常规 3 319" xfId="12897"/>
    <cellStyle name="常规 3 32" xfId="2720"/>
    <cellStyle name="常规 3 32 2" xfId="4991"/>
    <cellStyle name="常规 3 32_10乡政府" xfId="8434"/>
    <cellStyle name="常规 3 320" xfId="12898"/>
    <cellStyle name="常规 3 321" xfId="12863"/>
    <cellStyle name="常规 3 322" xfId="12845"/>
    <cellStyle name="常规 3 33" xfId="2721"/>
    <cellStyle name="常规 3 33 2" xfId="4992"/>
    <cellStyle name="常规 3 33_12乡中学" xfId="8435"/>
    <cellStyle name="常规 3 34" xfId="2722"/>
    <cellStyle name="常规 3 34 2" xfId="4993"/>
    <cellStyle name="常规 3 34_12乡中学" xfId="8403"/>
    <cellStyle name="常规 3 35" xfId="5863"/>
    <cellStyle name="常规 3 35 2" xfId="11339"/>
    <cellStyle name="常规 3 36" xfId="5797"/>
    <cellStyle name="常规 3 36 2" xfId="11341"/>
    <cellStyle name="常规 3 37" xfId="5790"/>
    <cellStyle name="常规 3 37 2" xfId="11245"/>
    <cellStyle name="常规 3 38" xfId="5791"/>
    <cellStyle name="常规 3 38 2" xfId="11343"/>
    <cellStyle name="常规 3 39" xfId="5869"/>
    <cellStyle name="常规 3 39 2" xfId="11344"/>
    <cellStyle name="常规 3 4" xfId="2723"/>
    <cellStyle name="常规 3 4 2" xfId="2724"/>
    <cellStyle name="常规 3 4 2 2" xfId="2725"/>
    <cellStyle name="常规 3 4 2 2 2" xfId="2726"/>
    <cellStyle name="常规 3 4 2 2 2 2" xfId="4997"/>
    <cellStyle name="常规 3 4 2 2 2_12乡中学" xfId="8436"/>
    <cellStyle name="常规 3 4 2 2 3" xfId="2727"/>
    <cellStyle name="常规 3 4 2 2 3 2" xfId="4998"/>
    <cellStyle name="常规 3 4 2 2 3_12乡中学" xfId="8437"/>
    <cellStyle name="常规 3 4 2 2 4" xfId="4996"/>
    <cellStyle name="常规 3 4 2 2_10乡政府" xfId="8438"/>
    <cellStyle name="常规 3 4 2 3" xfId="2728"/>
    <cellStyle name="常规 3 4 2 3 2" xfId="2729"/>
    <cellStyle name="常规 3 4 2 3 2 2" xfId="5000"/>
    <cellStyle name="常规 3 4 2 3 2_12乡中学" xfId="8439"/>
    <cellStyle name="常规 3 4 2 3 3" xfId="2730"/>
    <cellStyle name="常规 3 4 2 3 3 2" xfId="5001"/>
    <cellStyle name="常规 3 4 2 3 3_12乡中学" xfId="8440"/>
    <cellStyle name="常规 3 4 2 3 4" xfId="4999"/>
    <cellStyle name="常规 3 4 2 3_10乡政府" xfId="8441"/>
    <cellStyle name="常规 3 4 2 4" xfId="2731"/>
    <cellStyle name="常规 3 4 2 4 2" xfId="5002"/>
    <cellStyle name="常规 3 4 2 4_10乡政府" xfId="8442"/>
    <cellStyle name="常规 3 4 2 5" xfId="2732"/>
    <cellStyle name="常规 3 4 2 5 2" xfId="5003"/>
    <cellStyle name="常规 3 4 2 5_12乡中学" xfId="8444"/>
    <cellStyle name="常规 3 4 2 6" xfId="2733"/>
    <cellStyle name="常规 3 4 2 6 2" xfId="5004"/>
    <cellStyle name="常规 3 4 2 6_12乡中学" xfId="6326"/>
    <cellStyle name="常规 3 4 2 7" xfId="4995"/>
    <cellStyle name="常规 3 4 2_县本级专项对比表（各股室填报）" xfId="8445"/>
    <cellStyle name="常规 3 4 3" xfId="2734"/>
    <cellStyle name="常规 3 4 3 2" xfId="2735"/>
    <cellStyle name="常规 3 4 3 2 2" xfId="5006"/>
    <cellStyle name="常规 3 4 3 2_10乡政府" xfId="8448"/>
    <cellStyle name="常规 3 4 3 3" xfId="2736"/>
    <cellStyle name="常规 3 4 3 3 2" xfId="5007"/>
    <cellStyle name="常规 3 4 3 3_12乡中学" xfId="8449"/>
    <cellStyle name="常规 3 4 3 4" xfId="2737"/>
    <cellStyle name="常规 3 4 3 4 2" xfId="5008"/>
    <cellStyle name="常规 3 4 3 4_12乡中学" xfId="8450"/>
    <cellStyle name="常规 3 4 3 5" xfId="5005"/>
    <cellStyle name="常规 3 4 3_12乡中学" xfId="8451"/>
    <cellStyle name="常规 3 4 4" xfId="2738"/>
    <cellStyle name="常规 3 4 4 2" xfId="2739"/>
    <cellStyle name="常规 3 4 4 2 2" xfId="5010"/>
    <cellStyle name="常规 3 4 4 2_12乡中学" xfId="8452"/>
    <cellStyle name="常规 3 4 4 3" xfId="2740"/>
    <cellStyle name="常规 3 4 4 3 2" xfId="5011"/>
    <cellStyle name="常规 3 4 4 3_12乡中学" xfId="8453"/>
    <cellStyle name="常规 3 4 4 4" xfId="5009"/>
    <cellStyle name="常规 3 4 4_10乡政府" xfId="8455"/>
    <cellStyle name="常规 3 4 5" xfId="2741"/>
    <cellStyle name="常规 3 4 5 2" xfId="2742"/>
    <cellStyle name="常规 3 4 5 2 2" xfId="5013"/>
    <cellStyle name="常规 3 4 5 2_12乡中学" xfId="8019"/>
    <cellStyle name="常规 3 4 5 3" xfId="2743"/>
    <cellStyle name="常规 3 4 5 3 2" xfId="5014"/>
    <cellStyle name="常规 3 4 5 3_12乡中学" xfId="8457"/>
    <cellStyle name="常规 3 4 5 4" xfId="5012"/>
    <cellStyle name="常规 3 4 5_10乡政府" xfId="8458"/>
    <cellStyle name="常规 3 4 6" xfId="2744"/>
    <cellStyle name="常规 3 4 6 2" xfId="5015"/>
    <cellStyle name="常规 3 4 6_10乡政府" xfId="8459"/>
    <cellStyle name="常规 3 4 7" xfId="2745"/>
    <cellStyle name="常规 3 4 7 2" xfId="5016"/>
    <cellStyle name="常规 3 4 7_12乡中学" xfId="8460"/>
    <cellStyle name="常规 3 4 8" xfId="2746"/>
    <cellStyle name="常规 3 4 8 2" xfId="5017"/>
    <cellStyle name="常规 3 4 8_12乡中学" xfId="8461"/>
    <cellStyle name="常规 3 4 9" xfId="4994"/>
    <cellStyle name="常规 3 4_12乡中学" xfId="8462"/>
    <cellStyle name="常规 3 40" xfId="5875"/>
    <cellStyle name="常规 3 40 2" xfId="11340"/>
    <cellStyle name="常规 3 41" xfId="5951"/>
    <cellStyle name="常规 3 41 2" xfId="11342"/>
    <cellStyle name="常规 3 42" xfId="7788"/>
    <cellStyle name="常规 3 42 2" xfId="11244"/>
    <cellStyle name="常规 3 43" xfId="7271"/>
    <cellStyle name="常规 3 44" xfId="6068"/>
    <cellStyle name="常规 3 45" xfId="11890"/>
    <cellStyle name="常规 3 46" xfId="11887"/>
    <cellStyle name="常规 3 47" xfId="6028"/>
    <cellStyle name="常规 3 48" xfId="11916"/>
    <cellStyle name="常规 3 49" xfId="12283"/>
    <cellStyle name="常规 3 5" xfId="2747"/>
    <cellStyle name="常规 3 5 2" xfId="2748"/>
    <cellStyle name="常规 3 5 2 2" xfId="2749"/>
    <cellStyle name="常规 3 5 2 2 2" xfId="2750"/>
    <cellStyle name="常规 3 5 2 2 2 2" xfId="5021"/>
    <cellStyle name="常规 3 5 2 2 2_12乡中学" xfId="8464"/>
    <cellStyle name="常规 3 5 2 2 3" xfId="2751"/>
    <cellStyle name="常规 3 5 2 2 3 2" xfId="5022"/>
    <cellStyle name="常规 3 5 2 2 3_12乡中学" xfId="8465"/>
    <cellStyle name="常规 3 5 2 2 4" xfId="5020"/>
    <cellStyle name="常规 3 5 2 2_10乡政府" xfId="8466"/>
    <cellStyle name="常规 3 5 2 3" xfId="2752"/>
    <cellStyle name="常规 3 5 2 3 2" xfId="2753"/>
    <cellStyle name="常规 3 5 2 3 2 2" xfId="5024"/>
    <cellStyle name="常规 3 5 2 3 2_12乡中学" xfId="8467"/>
    <cellStyle name="常规 3 5 2 3 3" xfId="2754"/>
    <cellStyle name="常规 3 5 2 3 3 2" xfId="5025"/>
    <cellStyle name="常规 3 5 2 3 3_12乡中学" xfId="8468"/>
    <cellStyle name="常规 3 5 2 3 4" xfId="5023"/>
    <cellStyle name="常规 3 5 2 3_10乡政府" xfId="8469"/>
    <cellStyle name="常规 3 5 2 4" xfId="2755"/>
    <cellStyle name="常规 3 5 2 4 2" xfId="5026"/>
    <cellStyle name="常规 3 5 2 4_10乡政府" xfId="8470"/>
    <cellStyle name="常规 3 5 2 5" xfId="2756"/>
    <cellStyle name="常规 3 5 2 5 2" xfId="5027"/>
    <cellStyle name="常规 3 5 2 5_12乡中学" xfId="8471"/>
    <cellStyle name="常规 3 5 2 6" xfId="2757"/>
    <cellStyle name="常规 3 5 2 6 2" xfId="5028"/>
    <cellStyle name="常规 3 5 2 6_12乡中学" xfId="8472"/>
    <cellStyle name="常规 3 5 2 7" xfId="5019"/>
    <cellStyle name="常规 3 5 2_县本级专项对比表（各股室填报）" xfId="8473"/>
    <cellStyle name="常规 3 5 3" xfId="2758"/>
    <cellStyle name="常规 3 5 3 2" xfId="2759"/>
    <cellStyle name="常规 3 5 3 2 2" xfId="5030"/>
    <cellStyle name="常规 3 5 3 2_10乡政府" xfId="6876"/>
    <cellStyle name="常规 3 5 3 3" xfId="2760"/>
    <cellStyle name="常规 3 5 3 3 2" xfId="5031"/>
    <cellStyle name="常规 3 5 3 3_12乡中学" xfId="8474"/>
    <cellStyle name="常规 3 5 3 4" xfId="2761"/>
    <cellStyle name="常规 3 5 3 4 2" xfId="5032"/>
    <cellStyle name="常规 3 5 3 4_12乡中学" xfId="8475"/>
    <cellStyle name="常规 3 5 3 5" xfId="5029"/>
    <cellStyle name="常规 3 5 3_12乡中学" xfId="8476"/>
    <cellStyle name="常规 3 5 4" xfId="2762"/>
    <cellStyle name="常规 3 5 4 2" xfId="2763"/>
    <cellStyle name="常规 3 5 4 2 2" xfId="5034"/>
    <cellStyle name="常规 3 5 4 2_12乡中学" xfId="8477"/>
    <cellStyle name="常规 3 5 4 3" xfId="2764"/>
    <cellStyle name="常规 3 5 4 3 2" xfId="5035"/>
    <cellStyle name="常规 3 5 4 3_12乡中学" xfId="8478"/>
    <cellStyle name="常规 3 5 4 4" xfId="5033"/>
    <cellStyle name="常规 3 5 4_10乡政府" xfId="8479"/>
    <cellStyle name="常规 3 5 5" xfId="2765"/>
    <cellStyle name="常规 3 5 5 2" xfId="2766"/>
    <cellStyle name="常规 3 5 5 2 2" xfId="5037"/>
    <cellStyle name="常规 3 5 5 2_12乡中学" xfId="8480"/>
    <cellStyle name="常规 3 5 5 3" xfId="2767"/>
    <cellStyle name="常规 3 5 5 3 2" xfId="5038"/>
    <cellStyle name="常规 3 5 5 3_12乡中学" xfId="8481"/>
    <cellStyle name="常规 3 5 5 4" xfId="5036"/>
    <cellStyle name="常规 3 5 5_10乡政府" xfId="8482"/>
    <cellStyle name="常规 3 5 6" xfId="2768"/>
    <cellStyle name="常规 3 5 6 2" xfId="5039"/>
    <cellStyle name="常规 3 5 6_10乡政府" xfId="8483"/>
    <cellStyle name="常规 3 5 7" xfId="2769"/>
    <cellStyle name="常规 3 5 7 2" xfId="5040"/>
    <cellStyle name="常规 3 5 7_12乡中学" xfId="8484"/>
    <cellStyle name="常规 3 5 8" xfId="2770"/>
    <cellStyle name="常规 3 5 8 2" xfId="5041"/>
    <cellStyle name="常规 3 5 8_12乡中学" xfId="8485"/>
    <cellStyle name="常规 3 5 9" xfId="5018"/>
    <cellStyle name="常规 3 5_12乡中学" xfId="8486"/>
    <cellStyle name="常规 3 50" xfId="12196"/>
    <cellStyle name="常规 3 51" xfId="12376"/>
    <cellStyle name="常规 3 52" xfId="12434"/>
    <cellStyle name="常规 3 53" xfId="11950"/>
    <cellStyle name="常规 3 54" xfId="11952"/>
    <cellStyle name="常规 3 55" xfId="12178"/>
    <cellStyle name="常规 3 56" xfId="12238"/>
    <cellStyle name="常规 3 57" xfId="12274"/>
    <cellStyle name="常规 3 58" xfId="12316"/>
    <cellStyle name="常规 3 59" xfId="12366"/>
    <cellStyle name="常规 3 6" xfId="2771"/>
    <cellStyle name="常规 3 6 2" xfId="2772"/>
    <cellStyle name="常规 3 6 2 2" xfId="2773"/>
    <cellStyle name="常规 3 6 2 2 2" xfId="2774"/>
    <cellStyle name="常规 3 6 2 2 2 2" xfId="5045"/>
    <cellStyle name="常规 3 6 2 2 2_12乡中学" xfId="8488"/>
    <cellStyle name="常规 3 6 2 2 3" xfId="2775"/>
    <cellStyle name="常规 3 6 2 2 3 2" xfId="5046"/>
    <cellStyle name="常规 3 6 2 2 3_12乡中学" xfId="8489"/>
    <cellStyle name="常规 3 6 2 2 4" xfId="5044"/>
    <cellStyle name="常规 3 6 2 2_10乡政府" xfId="8490"/>
    <cellStyle name="常规 3 6 2 3" xfId="2776"/>
    <cellStyle name="常规 3 6 2 3 2" xfId="2777"/>
    <cellStyle name="常规 3 6 2 3 2 2" xfId="5048"/>
    <cellStyle name="常规 3 6 2 3 2_12乡中学" xfId="6152"/>
    <cellStyle name="常规 3 6 2 3 3" xfId="2778"/>
    <cellStyle name="常规 3 6 2 3 3 2" xfId="5049"/>
    <cellStyle name="常规 3 6 2 3 3_12乡中学" xfId="8493"/>
    <cellStyle name="常规 3 6 2 3 4" xfId="5047"/>
    <cellStyle name="常规 3 6 2 3_10乡政府" xfId="8495"/>
    <cellStyle name="常规 3 6 2 4" xfId="2779"/>
    <cellStyle name="常规 3 6 2 4 2" xfId="5050"/>
    <cellStyle name="常规 3 6 2 4_10乡政府" xfId="8496"/>
    <cellStyle name="常规 3 6 2 5" xfId="2780"/>
    <cellStyle name="常规 3 6 2 5 2" xfId="5051"/>
    <cellStyle name="常规 3 6 2 5_12乡中学" xfId="8497"/>
    <cellStyle name="常规 3 6 2 6" xfId="2781"/>
    <cellStyle name="常规 3 6 2 6 2" xfId="5052"/>
    <cellStyle name="常规 3 6 2 6_12乡中学" xfId="8498"/>
    <cellStyle name="常规 3 6 2 7" xfId="5043"/>
    <cellStyle name="常规 3 6 2_县本级专项对比表（各股室填报）" xfId="8499"/>
    <cellStyle name="常规 3 6 3" xfId="2782"/>
    <cellStyle name="常规 3 6 3 2" xfId="2783"/>
    <cellStyle name="常规 3 6 3 2 2" xfId="5054"/>
    <cellStyle name="常规 3 6 3 2_10乡政府" xfId="7412"/>
    <cellStyle name="常规 3 6 3 3" xfId="2784"/>
    <cellStyle name="常规 3 6 3 3 2" xfId="5055"/>
    <cellStyle name="常规 3 6 3 3_12乡中学" xfId="8500"/>
    <cellStyle name="常规 3 6 3 4" xfId="2785"/>
    <cellStyle name="常规 3 6 3 4 2" xfId="5056"/>
    <cellStyle name="常规 3 6 3 4_12乡中学" xfId="8501"/>
    <cellStyle name="常规 3 6 3 5" xfId="5053"/>
    <cellStyle name="常规 3 6 3_12乡中学" xfId="8502"/>
    <cellStyle name="常规 3 6 4" xfId="2786"/>
    <cellStyle name="常规 3 6 4 2" xfId="2787"/>
    <cellStyle name="常规 3 6 4 2 2" xfId="5058"/>
    <cellStyle name="常规 3 6 4 2_12乡中学" xfId="7215"/>
    <cellStyle name="常规 3 6 4 3" xfId="2788"/>
    <cellStyle name="常规 3 6 4 3 2" xfId="5059"/>
    <cellStyle name="常规 3 6 4 3_12乡中学" xfId="8505"/>
    <cellStyle name="常规 3 6 4 4" xfId="5057"/>
    <cellStyle name="常规 3 6 4_10乡政府" xfId="6992"/>
    <cellStyle name="常规 3 6 5" xfId="2789"/>
    <cellStyle name="常规 3 6 5 2" xfId="2790"/>
    <cellStyle name="常规 3 6 5 2 2" xfId="5061"/>
    <cellStyle name="常规 3 6 5 2_12乡中学" xfId="8506"/>
    <cellStyle name="常规 3 6 5 3" xfId="2791"/>
    <cellStyle name="常规 3 6 5 3 2" xfId="5062"/>
    <cellStyle name="常规 3 6 5 3_12乡中学" xfId="8507"/>
    <cellStyle name="常规 3 6 5 4" xfId="5060"/>
    <cellStyle name="常规 3 6 5_10乡政府" xfId="8508"/>
    <cellStyle name="常规 3 6 6" xfId="2792"/>
    <cellStyle name="常规 3 6 6 2" xfId="5063"/>
    <cellStyle name="常规 3 6 6_10乡政府" xfId="8509"/>
    <cellStyle name="常规 3 6 7" xfId="2793"/>
    <cellStyle name="常规 3 6 7 2" xfId="5064"/>
    <cellStyle name="常规 3 6 7_12乡中学" xfId="8510"/>
    <cellStyle name="常规 3 6 8" xfId="2794"/>
    <cellStyle name="常规 3 6 8 2" xfId="5065"/>
    <cellStyle name="常规 3 6 8_12乡中学" xfId="8511"/>
    <cellStyle name="常规 3 6 9" xfId="5042"/>
    <cellStyle name="常规 3 6_12乡中学" xfId="8512"/>
    <cellStyle name="常规 3 60" xfId="12104"/>
    <cellStyle name="常规 3 61" xfId="12099"/>
    <cellStyle name="常规 3 62" xfId="12139"/>
    <cellStyle name="常规 3 63" xfId="12129"/>
    <cellStyle name="常规 3 64" xfId="11954"/>
    <cellStyle name="常规 3 65" xfId="12188"/>
    <cellStyle name="常规 3 66" xfId="12348"/>
    <cellStyle name="常规 3 67" xfId="11961"/>
    <cellStyle name="常规 3 68" xfId="12425"/>
    <cellStyle name="常规 3 69" xfId="12251"/>
    <cellStyle name="常规 3 7" xfId="2795"/>
    <cellStyle name="常规 3 7 2" xfId="2796"/>
    <cellStyle name="常规 3 7 2 2" xfId="2797"/>
    <cellStyle name="常规 3 7 2 2 2" xfId="2798"/>
    <cellStyle name="常规 3 7 2 2 2 2" xfId="5069"/>
    <cellStyle name="常规 3 7 2 2 2_12乡中学" xfId="8513"/>
    <cellStyle name="常规 3 7 2 2 3" xfId="2799"/>
    <cellStyle name="常规 3 7 2 2 3 2" xfId="5070"/>
    <cellStyle name="常规 3 7 2 2 3_12乡中学" xfId="8514"/>
    <cellStyle name="常规 3 7 2 2 4" xfId="5068"/>
    <cellStyle name="常规 3 7 2 2_10乡政府" xfId="8515"/>
    <cellStyle name="常规 3 7 2 3" xfId="2800"/>
    <cellStyle name="常规 3 7 2 3 2" xfId="2801"/>
    <cellStyle name="常规 3 7 2 3 2 2" xfId="5072"/>
    <cellStyle name="常规 3 7 2 3 2_12乡中学" xfId="8516"/>
    <cellStyle name="常规 3 7 2 3 3" xfId="2802"/>
    <cellStyle name="常规 3 7 2 3 3 2" xfId="5073"/>
    <cellStyle name="常规 3 7 2 3 3_12乡中学" xfId="8517"/>
    <cellStyle name="常规 3 7 2 3 4" xfId="5071"/>
    <cellStyle name="常规 3 7 2 3_10乡政府" xfId="8518"/>
    <cellStyle name="常规 3 7 2 4" xfId="2803"/>
    <cellStyle name="常规 3 7 2 4 2" xfId="5074"/>
    <cellStyle name="常规 3 7 2 4_10乡政府" xfId="8519"/>
    <cellStyle name="常规 3 7 2 5" xfId="2804"/>
    <cellStyle name="常规 3 7 2 5 2" xfId="5075"/>
    <cellStyle name="常规 3 7 2 5_12乡中学" xfId="8520"/>
    <cellStyle name="常规 3 7 2 6" xfId="2805"/>
    <cellStyle name="常规 3 7 2 6 2" xfId="5076"/>
    <cellStyle name="常规 3 7 2 6_12乡中学" xfId="8521"/>
    <cellStyle name="常规 3 7 2 7" xfId="5067"/>
    <cellStyle name="常规 3 7 2_县本级专项对比表（各股室填报）" xfId="8522"/>
    <cellStyle name="常规 3 7 3" xfId="2806"/>
    <cellStyle name="常规 3 7 3 2" xfId="2807"/>
    <cellStyle name="常规 3 7 3 2 2" xfId="5078"/>
    <cellStyle name="常规 3 7 3 2_10乡政府" xfId="8523"/>
    <cellStyle name="常规 3 7 3 3" xfId="2808"/>
    <cellStyle name="常规 3 7 3 3 2" xfId="5079"/>
    <cellStyle name="常规 3 7 3 3_12乡中学" xfId="8524"/>
    <cellStyle name="常规 3 7 3 4" xfId="2809"/>
    <cellStyle name="常规 3 7 3 4 2" xfId="5080"/>
    <cellStyle name="常规 3 7 3 4_12乡中学" xfId="7856"/>
    <cellStyle name="常规 3 7 3 5" xfId="5077"/>
    <cellStyle name="常规 3 7 3_12乡中学" xfId="8525"/>
    <cellStyle name="常规 3 7 4" xfId="2810"/>
    <cellStyle name="常规 3 7 4 2" xfId="2811"/>
    <cellStyle name="常规 3 7 4 2 2" xfId="5082"/>
    <cellStyle name="常规 3 7 4 2_12乡中学" xfId="8526"/>
    <cellStyle name="常规 3 7 4 3" xfId="2812"/>
    <cellStyle name="常规 3 7 4 3 2" xfId="5083"/>
    <cellStyle name="常规 3 7 4 3_12乡中学" xfId="8527"/>
    <cellStyle name="常规 3 7 4 4" xfId="5081"/>
    <cellStyle name="常规 3 7 4_10乡政府" xfId="8529"/>
    <cellStyle name="常规 3 7 5" xfId="2813"/>
    <cellStyle name="常规 3 7 5 2" xfId="2814"/>
    <cellStyle name="常规 3 7 5 2 2" xfId="5085"/>
    <cellStyle name="常规 3 7 5 2_12乡中学" xfId="8530"/>
    <cellStyle name="常规 3 7 5 3" xfId="2815"/>
    <cellStyle name="常规 3 7 5 3 2" xfId="5086"/>
    <cellStyle name="常规 3 7 5 3_12乡中学" xfId="8531"/>
    <cellStyle name="常规 3 7 5 4" xfId="5084"/>
    <cellStyle name="常规 3 7 5_10乡政府" xfId="8532"/>
    <cellStyle name="常规 3 7 6" xfId="2816"/>
    <cellStyle name="常规 3 7 6 2" xfId="5087"/>
    <cellStyle name="常规 3 7 6_10乡政府" xfId="8533"/>
    <cellStyle name="常规 3 7 7" xfId="2817"/>
    <cellStyle name="常规 3 7 7 2" xfId="5088"/>
    <cellStyle name="常规 3 7 7_12乡中学" xfId="8534"/>
    <cellStyle name="常规 3 7 8" xfId="2818"/>
    <cellStyle name="常规 3 7 8 2" xfId="5089"/>
    <cellStyle name="常规 3 7 8_12乡中学" xfId="7652"/>
    <cellStyle name="常规 3 7 9" xfId="5066"/>
    <cellStyle name="常规 3 7_12乡中学" xfId="8535"/>
    <cellStyle name="常规 3 70" xfId="12342"/>
    <cellStyle name="常规 3 71" xfId="12144"/>
    <cellStyle name="常规 3 72" xfId="11965"/>
    <cellStyle name="常规 3 73" xfId="12004"/>
    <cellStyle name="常规 3 74" xfId="12306"/>
    <cellStyle name="常规 3 75" xfId="12293"/>
    <cellStyle name="常规 3 76" xfId="12087"/>
    <cellStyle name="常规 3 77" xfId="12325"/>
    <cellStyle name="常规 3 78" xfId="12263"/>
    <cellStyle name="常规 3 79" xfId="11932"/>
    <cellStyle name="常规 3 8" xfId="2819"/>
    <cellStyle name="常规 3 8 2" xfId="2820"/>
    <cellStyle name="常规 3 8 2 2" xfId="2821"/>
    <cellStyle name="常规 3 8 2 2 2" xfId="2822"/>
    <cellStyle name="常规 3 8 2 2 2 2" xfId="5093"/>
    <cellStyle name="常规 3 8 2 2 2_12乡中学" xfId="8536"/>
    <cellStyle name="常规 3 8 2 2 3" xfId="2823"/>
    <cellStyle name="常规 3 8 2 2 3 2" xfId="5094"/>
    <cellStyle name="常规 3 8 2 2 3_12乡中学" xfId="8537"/>
    <cellStyle name="常规 3 8 2 2 4" xfId="5092"/>
    <cellStyle name="常规 3 8 2 2_10乡政府" xfId="8538"/>
    <cellStyle name="常规 3 8 2 3" xfId="2824"/>
    <cellStyle name="常规 3 8 2 3 2" xfId="2825"/>
    <cellStyle name="常规 3 8 2 3 2 2" xfId="5096"/>
    <cellStyle name="常规 3 8 2 3 2_12乡中学" xfId="8539"/>
    <cellStyle name="常规 3 8 2 3 3" xfId="2826"/>
    <cellStyle name="常规 3 8 2 3 3 2" xfId="5097"/>
    <cellStyle name="常规 3 8 2 3 3_12乡中学" xfId="8540"/>
    <cellStyle name="常规 3 8 2 3 4" xfId="5095"/>
    <cellStyle name="常规 3 8 2 3_10乡政府" xfId="8541"/>
    <cellStyle name="常规 3 8 2 4" xfId="2827"/>
    <cellStyle name="常规 3 8 2 4 2" xfId="5098"/>
    <cellStyle name="常规 3 8 2 4_10乡政府" xfId="8542"/>
    <cellStyle name="常规 3 8 2 5" xfId="2828"/>
    <cellStyle name="常规 3 8 2 5 2" xfId="5099"/>
    <cellStyle name="常规 3 8 2 5_12乡中学" xfId="6687"/>
    <cellStyle name="常规 3 8 2 6" xfId="2829"/>
    <cellStyle name="常规 3 8 2 6 2" xfId="5100"/>
    <cellStyle name="常规 3 8 2 6_12乡中学" xfId="8543"/>
    <cellStyle name="常规 3 8 2 7" xfId="5091"/>
    <cellStyle name="常规 3 8 2_县本级专项对比表（各股室填报）" xfId="8544"/>
    <cellStyle name="常规 3 8 3" xfId="2830"/>
    <cellStyle name="常规 3 8 3 2" xfId="2831"/>
    <cellStyle name="常规 3 8 3 2 2" xfId="5102"/>
    <cellStyle name="常规 3 8 3 2_10乡政府" xfId="8545"/>
    <cellStyle name="常规 3 8 3 3" xfId="2832"/>
    <cellStyle name="常规 3 8 3 3 2" xfId="5103"/>
    <cellStyle name="常规 3 8 3 3_12乡中学" xfId="8546"/>
    <cellStyle name="常规 3 8 3 4" xfId="2833"/>
    <cellStyle name="常规 3 8 3 4 2" xfId="5104"/>
    <cellStyle name="常规 3 8 3 4_12乡中学" xfId="8547"/>
    <cellStyle name="常规 3 8 3 5" xfId="5101"/>
    <cellStyle name="常规 3 8 3_12乡中学" xfId="8548"/>
    <cellStyle name="常规 3 8 4" xfId="2834"/>
    <cellStyle name="常规 3 8 4 2" xfId="2835"/>
    <cellStyle name="常规 3 8 4 2 2" xfId="5106"/>
    <cellStyle name="常规 3 8 4 2_12乡中学" xfId="8549"/>
    <cellStyle name="常规 3 8 4 3" xfId="2836"/>
    <cellStyle name="常规 3 8 4 3 2" xfId="5107"/>
    <cellStyle name="常规 3 8 4 3_12乡中学" xfId="8550"/>
    <cellStyle name="常规 3 8 4 4" xfId="5105"/>
    <cellStyle name="常规 3 8 4_10乡政府" xfId="8551"/>
    <cellStyle name="常规 3 8 5" xfId="2837"/>
    <cellStyle name="常规 3 8 5 2" xfId="2838"/>
    <cellStyle name="常规 3 8 5 2 2" xfId="5109"/>
    <cellStyle name="常规 3 8 5 2_12乡中学" xfId="8552"/>
    <cellStyle name="常规 3 8 5 3" xfId="2839"/>
    <cellStyle name="常规 3 8 5 3 2" xfId="5110"/>
    <cellStyle name="常规 3 8 5 3_12乡中学" xfId="8553"/>
    <cellStyle name="常规 3 8 5 4" xfId="5108"/>
    <cellStyle name="常规 3 8 5_10乡政府" xfId="8554"/>
    <cellStyle name="常规 3 8 6" xfId="2840"/>
    <cellStyle name="常规 3 8 6 2" xfId="5111"/>
    <cellStyle name="常规 3 8 6_10乡政府" xfId="8555"/>
    <cellStyle name="常规 3 8 7" xfId="2841"/>
    <cellStyle name="常规 3 8 7 2" xfId="5112"/>
    <cellStyle name="常规 3 8 7_12乡中学" xfId="8556"/>
    <cellStyle name="常规 3 8 8" xfId="2842"/>
    <cellStyle name="常规 3 8 8 2" xfId="5113"/>
    <cellStyle name="常规 3 8 8_12乡中学" xfId="8557"/>
    <cellStyle name="常规 3 8 9" xfId="5090"/>
    <cellStyle name="常规 3 8_12乡中学" xfId="8558"/>
    <cellStyle name="常规 3 80" xfId="12009"/>
    <cellStyle name="常规 3 81" xfId="12065"/>
    <cellStyle name="常规 3 82" xfId="12082"/>
    <cellStyle name="常规 3 83" xfId="12387"/>
    <cellStyle name="常规 3 84" xfId="11960"/>
    <cellStyle name="常规 3 85" xfId="12296"/>
    <cellStyle name="常规 3 86" xfId="12034"/>
    <cellStyle name="常规 3 87" xfId="12258"/>
    <cellStyle name="常规 3 88" xfId="12049"/>
    <cellStyle name="常规 3 89" xfId="11996"/>
    <cellStyle name="常规 3 9" xfId="2843"/>
    <cellStyle name="常规 3 9 2" xfId="2844"/>
    <cellStyle name="常规 3 9 2 2" xfId="2845"/>
    <cellStyle name="常规 3 9 2 2 2" xfId="2846"/>
    <cellStyle name="常规 3 9 2 2 2 2" xfId="5117"/>
    <cellStyle name="常规 3 9 2 2 2_12乡中学" xfId="8559"/>
    <cellStyle name="常规 3 9 2 2 3" xfId="2847"/>
    <cellStyle name="常规 3 9 2 2 3 2" xfId="5118"/>
    <cellStyle name="常规 3 9 2 2 3_12乡中学" xfId="8560"/>
    <cellStyle name="常规 3 9 2 2 4" xfId="5116"/>
    <cellStyle name="常规 3 9 2 2_10乡政府" xfId="8561"/>
    <cellStyle name="常规 3 9 2 3" xfId="2848"/>
    <cellStyle name="常规 3 9 2 3 2" xfId="2849"/>
    <cellStyle name="常规 3 9 2 3 2 2" xfId="5120"/>
    <cellStyle name="常规 3 9 2 3 2_12乡中学" xfId="8562"/>
    <cellStyle name="常规 3 9 2 3 3" xfId="2850"/>
    <cellStyle name="常规 3 9 2 3 3 2" xfId="5121"/>
    <cellStyle name="常规 3 9 2 3 3_12乡中学" xfId="8563"/>
    <cellStyle name="常规 3 9 2 3 4" xfId="5119"/>
    <cellStyle name="常规 3 9 2 3_10乡政府" xfId="8564"/>
    <cellStyle name="常规 3 9 2 4" xfId="2851"/>
    <cellStyle name="常规 3 9 2 4 2" xfId="5122"/>
    <cellStyle name="常规 3 9 2 4_10乡政府" xfId="8565"/>
    <cellStyle name="常规 3 9 2 5" xfId="2852"/>
    <cellStyle name="常规 3 9 2 5 2" xfId="5123"/>
    <cellStyle name="常规 3 9 2 5_12乡中学" xfId="8566"/>
    <cellStyle name="常规 3 9 2 6" xfId="2853"/>
    <cellStyle name="常规 3 9 2 6 2" xfId="5124"/>
    <cellStyle name="常规 3 9 2 6_12乡中学" xfId="8161"/>
    <cellStyle name="常规 3 9 2 7" xfId="5115"/>
    <cellStyle name="常规 3 9 2_县本级专项对比表（各股室填报）" xfId="8567"/>
    <cellStyle name="常规 3 9 3" xfId="2854"/>
    <cellStyle name="常规 3 9 3 2" xfId="2855"/>
    <cellStyle name="常规 3 9 3 2 2" xfId="5126"/>
    <cellStyle name="常规 3 9 3 2_10乡政府" xfId="8568"/>
    <cellStyle name="常规 3 9 3 3" xfId="2856"/>
    <cellStyle name="常规 3 9 3 3 2" xfId="5127"/>
    <cellStyle name="常规 3 9 3 3_12乡中学" xfId="8569"/>
    <cellStyle name="常规 3 9 3 4" xfId="2857"/>
    <cellStyle name="常规 3 9 3 4 2" xfId="5128"/>
    <cellStyle name="常规 3 9 3 4_12乡中学" xfId="8570"/>
    <cellStyle name="常规 3 9 3 5" xfId="5125"/>
    <cellStyle name="常规 3 9 3_12乡中学" xfId="8571"/>
    <cellStyle name="常规 3 9 4" xfId="2858"/>
    <cellStyle name="常规 3 9 4 2" xfId="2859"/>
    <cellStyle name="常规 3 9 4 2 2" xfId="5130"/>
    <cellStyle name="常规 3 9 4 2_12乡中学" xfId="8572"/>
    <cellStyle name="常规 3 9 4 3" xfId="2860"/>
    <cellStyle name="常规 3 9 4 3 2" xfId="5131"/>
    <cellStyle name="常规 3 9 4 3_12乡中学" xfId="8573"/>
    <cellStyle name="常规 3 9 4 4" xfId="5129"/>
    <cellStyle name="常规 3 9 4_10乡政府" xfId="8574"/>
    <cellStyle name="常规 3 9 5" xfId="2861"/>
    <cellStyle name="常规 3 9 5 2" xfId="2862"/>
    <cellStyle name="常规 3 9 5 2 2" xfId="5133"/>
    <cellStyle name="常规 3 9 5 2_12乡中学" xfId="8575"/>
    <cellStyle name="常规 3 9 5 3" xfId="2863"/>
    <cellStyle name="常规 3 9 5 3 2" xfId="5134"/>
    <cellStyle name="常规 3 9 5 3_12乡中学" xfId="8576"/>
    <cellStyle name="常规 3 9 5 4" xfId="5132"/>
    <cellStyle name="常规 3 9 5_10乡政府" xfId="6292"/>
    <cellStyle name="常规 3 9 6" xfId="2864"/>
    <cellStyle name="常规 3 9 6 2" xfId="5135"/>
    <cellStyle name="常规 3 9 6_10乡政府" xfId="8577"/>
    <cellStyle name="常规 3 9 7" xfId="2865"/>
    <cellStyle name="常规 3 9 7 2" xfId="5136"/>
    <cellStyle name="常规 3 9 7_12乡中学" xfId="8578"/>
    <cellStyle name="常规 3 9 8" xfId="2866"/>
    <cellStyle name="常规 3 9 8 2" xfId="5137"/>
    <cellStyle name="常规 3 9 8_12乡中学" xfId="8579"/>
    <cellStyle name="常规 3 9 9" xfId="5114"/>
    <cellStyle name="常规 3 9_12乡中学" xfId="8580"/>
    <cellStyle name="常规 3 90" xfId="12069"/>
    <cellStyle name="常规 3 91" xfId="12286"/>
    <cellStyle name="常规 3 92" xfId="12265"/>
    <cellStyle name="常规 3 93" xfId="12368"/>
    <cellStyle name="常规 3 94" xfId="12352"/>
    <cellStyle name="常规 3 95" xfId="12227"/>
    <cellStyle name="常规 3 96" xfId="11951"/>
    <cellStyle name="常规 3 97" xfId="12090"/>
    <cellStyle name="常规 3 98" xfId="12327"/>
    <cellStyle name="常规 3 99" xfId="12250"/>
    <cellStyle name="常规 3_12乡中学" xfId="8581"/>
    <cellStyle name="常规 30" xfId="2867"/>
    <cellStyle name="常规 30 2" xfId="2868"/>
    <cellStyle name="常规 30 2 2" xfId="2869"/>
    <cellStyle name="常规 30 2 2 2" xfId="7640"/>
    <cellStyle name="常规 30 2 2 2 2" xfId="11233"/>
    <cellStyle name="常规 30 2 2 3" xfId="11292"/>
    <cellStyle name="常规 30 2 2_12乡中学" xfId="6526"/>
    <cellStyle name="常规 30 2 3" xfId="2870"/>
    <cellStyle name="常规 30 2 3 2" xfId="7716"/>
    <cellStyle name="常规 30 2 3 2 2" xfId="11238"/>
    <cellStyle name="常规 30 2 3 3" xfId="10257"/>
    <cellStyle name="常规 30 2 3_12乡中学" xfId="7900"/>
    <cellStyle name="常规 30 2 4" xfId="11290"/>
    <cellStyle name="常规 30 2_12乡中学" xfId="9899"/>
    <cellStyle name="常规 30 3" xfId="2871"/>
    <cellStyle name="常规 30 3 2" xfId="8005"/>
    <cellStyle name="常规 30 3 2 2" xfId="11296"/>
    <cellStyle name="常规 30 3 3" xfId="11294"/>
    <cellStyle name="常规 30 3_12乡中学" xfId="7851"/>
    <cellStyle name="常规 30 4" xfId="2872"/>
    <cellStyle name="常规 30 4 2" xfId="8007"/>
    <cellStyle name="常规 30 4 2 2" xfId="11300"/>
    <cellStyle name="常规 30 4 3" xfId="11298"/>
    <cellStyle name="常规 30 4_12乡中学" xfId="8009"/>
    <cellStyle name="常规 30 5" xfId="11288"/>
    <cellStyle name="常规 30_12乡中学" xfId="9898"/>
    <cellStyle name="常规 300" xfId="12381"/>
    <cellStyle name="常规 301" xfId="12438"/>
    <cellStyle name="常规 302" xfId="11992"/>
    <cellStyle name="常规 303" xfId="12399"/>
    <cellStyle name="常规 304" xfId="11929"/>
    <cellStyle name="常规 305" xfId="12440"/>
    <cellStyle name="常规 306" xfId="12307"/>
    <cellStyle name="常规 307" xfId="12042"/>
    <cellStyle name="常规 308" xfId="12019"/>
    <cellStyle name="常规 309" xfId="12255"/>
    <cellStyle name="常规 31" xfId="2873"/>
    <cellStyle name="常规 31 2" xfId="2874"/>
    <cellStyle name="常规 31 2 2" xfId="2875"/>
    <cellStyle name="常规 31 2 2 2" xfId="7195"/>
    <cellStyle name="常规 31 2 2 2 2" xfId="11209"/>
    <cellStyle name="常规 31 2 2 3" xfId="11205"/>
    <cellStyle name="常规 31 2 2_12乡中学" xfId="8012"/>
    <cellStyle name="常规 31 2 3" xfId="2876"/>
    <cellStyle name="常规 31 2 3 2" xfId="8003"/>
    <cellStyle name="常规 31 2 3 2 2" xfId="11286"/>
    <cellStyle name="常规 31 2 3 3" xfId="11019"/>
    <cellStyle name="常规 31 2 3_12乡中学" xfId="8014"/>
    <cellStyle name="常规 31 2 4" xfId="10184"/>
    <cellStyle name="常规 31 2_12乡中学" xfId="9901"/>
    <cellStyle name="常规 31 3" xfId="2877"/>
    <cellStyle name="常规 31 3 2" xfId="7198"/>
    <cellStyle name="常规 31 3 2 2" xfId="11211"/>
    <cellStyle name="常规 31 3 3" xfId="10197"/>
    <cellStyle name="常规 31 3_12乡中学" xfId="8016"/>
    <cellStyle name="常规 31 4" xfId="2878"/>
    <cellStyle name="常规 31 4 2" xfId="7092"/>
    <cellStyle name="常规 31 4 2 2" xfId="11133"/>
    <cellStyle name="常规 31 4 3" xfId="10201"/>
    <cellStyle name="常规 31 4_12乡中学" xfId="8018"/>
    <cellStyle name="常规 31 5" xfId="11302"/>
    <cellStyle name="常规 31_12乡中学" xfId="9900"/>
    <cellStyle name="常规 310" xfId="12398"/>
    <cellStyle name="常规 311" xfId="12334"/>
    <cellStyle name="常规 312" xfId="12362"/>
    <cellStyle name="常规 313" xfId="12309"/>
    <cellStyle name="常规 314" xfId="11972"/>
    <cellStyle name="常规 315" xfId="12441"/>
    <cellStyle name="常规 316" xfId="12537"/>
    <cellStyle name="常规 317" xfId="12446"/>
    <cellStyle name="常规 318" xfId="12512"/>
    <cellStyle name="常规 319" xfId="12522"/>
    <cellStyle name="常规 32" xfId="2879"/>
    <cellStyle name="常规 32 2" xfId="2880"/>
    <cellStyle name="常规 32 2 2" xfId="2881"/>
    <cellStyle name="常规 32 2 2 2" xfId="8021"/>
    <cellStyle name="常规 32 2 2 2 2" xfId="11308"/>
    <cellStyle name="常规 32 2 2 3" xfId="11306"/>
    <cellStyle name="常规 32 2 2_12乡中学" xfId="8024"/>
    <cellStyle name="常规 32 2 3" xfId="2882"/>
    <cellStyle name="常规 32 2 3 2" xfId="8026"/>
    <cellStyle name="常规 32 2 3 2 2" xfId="11312"/>
    <cellStyle name="常规 32 2 3 3" xfId="11310"/>
    <cellStyle name="常规 32 2 3_12乡中学" xfId="8029"/>
    <cellStyle name="常规 32 2 4" xfId="11033"/>
    <cellStyle name="常规 32 2_12乡中学" xfId="9903"/>
    <cellStyle name="常规 32 3" xfId="2883"/>
    <cellStyle name="常规 32 3 2" xfId="7913"/>
    <cellStyle name="常规 32 3 2 2" xfId="11255"/>
    <cellStyle name="常规 32 3 3" xfId="11314"/>
    <cellStyle name="常规 32 3_12乡中学" xfId="8031"/>
    <cellStyle name="常规 32 4" xfId="2884"/>
    <cellStyle name="常规 32 4 2" xfId="8033"/>
    <cellStyle name="常规 32 4 2 2" xfId="11316"/>
    <cellStyle name="常规 32 4 3" xfId="11235"/>
    <cellStyle name="常规 32 4_12乡中学" xfId="6051"/>
    <cellStyle name="常规 32 5" xfId="11304"/>
    <cellStyle name="常规 32_12乡中学" xfId="9902"/>
    <cellStyle name="常规 320" xfId="12524"/>
    <cellStyle name="常规 321" xfId="12526"/>
    <cellStyle name="常规 322" xfId="12528"/>
    <cellStyle name="常规 323" xfId="12452"/>
    <cellStyle name="常规 324" xfId="12534"/>
    <cellStyle name="常规 325" xfId="12495"/>
    <cellStyle name="常规 326" xfId="12450"/>
    <cellStyle name="常规 327" xfId="12541"/>
    <cellStyle name="常规 328" xfId="12471"/>
    <cellStyle name="常规 329" xfId="12457"/>
    <cellStyle name="常规 33" xfId="2885"/>
    <cellStyle name="常规 33 2" xfId="2886"/>
    <cellStyle name="常规 33 2 2" xfId="2887"/>
    <cellStyle name="常规 33 2 2 2" xfId="8036"/>
    <cellStyle name="常规 33 2 2 2 2" xfId="11322"/>
    <cellStyle name="常规 33 2 2 3" xfId="11320"/>
    <cellStyle name="常规 33 2 2_12乡中学" xfId="6119"/>
    <cellStyle name="常规 33 2 3" xfId="2888"/>
    <cellStyle name="常规 33 2 3 2" xfId="8038"/>
    <cellStyle name="常规 33 2 3 2 2" xfId="11326"/>
    <cellStyle name="常规 33 2 3 3" xfId="11324"/>
    <cellStyle name="常规 33 2 3_12乡中学" xfId="6083"/>
    <cellStyle name="常规 33 2 4" xfId="10471"/>
    <cellStyle name="常规 33 2_12乡中学" xfId="9905"/>
    <cellStyle name="常规 33 3" xfId="2889"/>
    <cellStyle name="常规 33 3 2" xfId="6148"/>
    <cellStyle name="常规 33 3 2 2" xfId="10261"/>
    <cellStyle name="常规 33 3 3" xfId="10259"/>
    <cellStyle name="常规 33 3_12乡中学" xfId="6150"/>
    <cellStyle name="常规 33 4" xfId="2890"/>
    <cellStyle name="常规 33 4 2" xfId="6110"/>
    <cellStyle name="常规 33 4 2 2" xfId="10235"/>
    <cellStyle name="常规 33 4 3" xfId="10264"/>
    <cellStyle name="常规 33 4_12乡中学" xfId="6157"/>
    <cellStyle name="常规 33 5" xfId="11318"/>
    <cellStyle name="常规 33 6" xfId="11912"/>
    <cellStyle name="常规 33 7" xfId="11899"/>
    <cellStyle name="常规 33 8" xfId="12840"/>
    <cellStyle name="常规 33 9" xfId="12846"/>
    <cellStyle name="常规 33_12乡中学" xfId="9904"/>
    <cellStyle name="常规 330" xfId="12492"/>
    <cellStyle name="常规 331" xfId="12467"/>
    <cellStyle name="常规 332" xfId="12517"/>
    <cellStyle name="常规 333" xfId="12490"/>
    <cellStyle name="常规 334" xfId="12521"/>
    <cellStyle name="常规 335" xfId="12525"/>
    <cellStyle name="常规 336" xfId="12478"/>
    <cellStyle name="常规 337" xfId="12510"/>
    <cellStyle name="常规 338" xfId="12501"/>
    <cellStyle name="常规 339" xfId="12508"/>
    <cellStyle name="常规 34" xfId="2891"/>
    <cellStyle name="常规 34 2" xfId="2892"/>
    <cellStyle name="常规 34 2 2" xfId="2893"/>
    <cellStyle name="常规 34 2 2 2" xfId="8041"/>
    <cellStyle name="常规 34 2 2 2 2" xfId="11332"/>
    <cellStyle name="常规 34 2 2 3" xfId="11330"/>
    <cellStyle name="常规 34 2 2_12乡中学" xfId="8044"/>
    <cellStyle name="常规 34 2 3" xfId="2894"/>
    <cellStyle name="常规 34 2 3 2" xfId="6674"/>
    <cellStyle name="常规 34 2 3 2 2" xfId="10723"/>
    <cellStyle name="常规 34 2 3 3" xfId="11334"/>
    <cellStyle name="常规 34 2 3_12乡中学" xfId="8047"/>
    <cellStyle name="常规 34 2 4" xfId="11328"/>
    <cellStyle name="常规 34 2_12乡中学" xfId="9907"/>
    <cellStyle name="常规 34 3" xfId="2895"/>
    <cellStyle name="常规 34 3 2" xfId="8049"/>
    <cellStyle name="常规 34 3 2 2" xfId="11336"/>
    <cellStyle name="常规 34 3 3" xfId="10270"/>
    <cellStyle name="常规 34 3_12乡中学" xfId="8051"/>
    <cellStyle name="常规 34 4" xfId="2896"/>
    <cellStyle name="常规 34 4 2" xfId="6177"/>
    <cellStyle name="常规 34 4 2 2" xfId="10278"/>
    <cellStyle name="常规 34 4 3" xfId="10205"/>
    <cellStyle name="常规 34 4_12乡中学" xfId="8053"/>
    <cellStyle name="常规 34 5" xfId="10482"/>
    <cellStyle name="常规 34_12乡中学" xfId="9906"/>
    <cellStyle name="常规 340" xfId="12533"/>
    <cellStyle name="常规 341" xfId="12545"/>
    <cellStyle name="常规 342" xfId="12786"/>
    <cellStyle name="常规 343" xfId="12553"/>
    <cellStyle name="常规 344" xfId="12810"/>
    <cellStyle name="常规 345" xfId="12804"/>
    <cellStyle name="常规 346" xfId="12656"/>
    <cellStyle name="常规 347" xfId="12755"/>
    <cellStyle name="常规 348" xfId="12633"/>
    <cellStyle name="常规 349" xfId="12582"/>
    <cellStyle name="常规 35" xfId="2897"/>
    <cellStyle name="常规 350" xfId="12592"/>
    <cellStyle name="常规 351" xfId="12700"/>
    <cellStyle name="常规 352" xfId="12769"/>
    <cellStyle name="常规 353" xfId="12815"/>
    <cellStyle name="常规 354" xfId="12652"/>
    <cellStyle name="常规 355" xfId="12673"/>
    <cellStyle name="常规 356" xfId="12612"/>
    <cellStyle name="常规 357" xfId="12615"/>
    <cellStyle name="常规 358" xfId="12726"/>
    <cellStyle name="常规 359" xfId="12648"/>
    <cellStyle name="常规 36" xfId="2898"/>
    <cellStyle name="常规 360" xfId="12585"/>
    <cellStyle name="常规 361" xfId="12587"/>
    <cellStyle name="常规 362" xfId="12597"/>
    <cellStyle name="常规 363" xfId="12690"/>
    <cellStyle name="常规 364" xfId="12605"/>
    <cellStyle name="常规 365" xfId="12730"/>
    <cellStyle name="常规 366" xfId="12747"/>
    <cellStyle name="常规 367" xfId="12689"/>
    <cellStyle name="常规 368" xfId="12816"/>
    <cellStyle name="常规 369" xfId="12651"/>
    <cellStyle name="常规 37" xfId="2899"/>
    <cellStyle name="常规 37 2" xfId="2900"/>
    <cellStyle name="常规 37 2 2" xfId="2901"/>
    <cellStyle name="常规 37 2 2 2" xfId="8582"/>
    <cellStyle name="常规 37 2 2 2 2" xfId="11355"/>
    <cellStyle name="常规 37 2 2 3" xfId="11353"/>
    <cellStyle name="常规 37 2 2_12乡中学" xfId="8585"/>
    <cellStyle name="常规 37 2 3" xfId="2902"/>
    <cellStyle name="常规 37 2 3 2" xfId="8587"/>
    <cellStyle name="常规 37 2 3 2 2" xfId="11359"/>
    <cellStyle name="常规 37 2 3 3" xfId="11357"/>
    <cellStyle name="常规 37 2 3_12乡中学" xfId="8589"/>
    <cellStyle name="常规 37 2 4" xfId="11351"/>
    <cellStyle name="常规 37 2_12乡中学" xfId="9909"/>
    <cellStyle name="常规 37 3" xfId="2903"/>
    <cellStyle name="常规 37 3 2" xfId="8591"/>
    <cellStyle name="常规 37 3 2 2" xfId="11363"/>
    <cellStyle name="常规 37 3 3" xfId="11361"/>
    <cellStyle name="常规 37 3_12乡中学" xfId="8593"/>
    <cellStyle name="常规 37 4" xfId="2904"/>
    <cellStyle name="常规 37 4 2" xfId="8595"/>
    <cellStyle name="常规 37 4 2 2" xfId="11367"/>
    <cellStyle name="常规 37 4 3" xfId="11365"/>
    <cellStyle name="常规 37 4_12乡中学" xfId="8597"/>
    <cellStyle name="常规 37 5" xfId="11349"/>
    <cellStyle name="常规 37_12乡中学" xfId="9908"/>
    <cellStyle name="常规 370" xfId="12734"/>
    <cellStyle name="常规 371" xfId="12677"/>
    <cellStyle name="常规 372" xfId="12631"/>
    <cellStyle name="常规 373" xfId="12744"/>
    <cellStyle name="常规 374" xfId="12751"/>
    <cellStyle name="常规 375" xfId="12683"/>
    <cellStyle name="常规 376" xfId="12703"/>
    <cellStyle name="常规 377" xfId="12739"/>
    <cellStyle name="常规 378" xfId="12635"/>
    <cellStyle name="常规 379" xfId="12602"/>
    <cellStyle name="常规 38" xfId="2905"/>
    <cellStyle name="常规 38 2" xfId="2906"/>
    <cellStyle name="常规 38 2 2" xfId="2907"/>
    <cellStyle name="常规 38 2 2 2" xfId="8599"/>
    <cellStyle name="常规 38 2 2 2 2" xfId="11375"/>
    <cellStyle name="常规 38 2 2 3" xfId="11373"/>
    <cellStyle name="常规 38 2 2_12乡中学" xfId="8602"/>
    <cellStyle name="常规 38 2 3" xfId="2908"/>
    <cellStyle name="常规 38 2 3 2" xfId="8604"/>
    <cellStyle name="常规 38 2 3 2 2" xfId="11379"/>
    <cellStyle name="常规 38 2 3 3" xfId="11377"/>
    <cellStyle name="常规 38 2 3_12乡中学" xfId="8606"/>
    <cellStyle name="常规 38 2 4" xfId="11371"/>
    <cellStyle name="常规 38 2_12乡中学" xfId="9911"/>
    <cellStyle name="常规 38 3" xfId="2909"/>
    <cellStyle name="常规 38 3 2" xfId="8608"/>
    <cellStyle name="常规 38 3 2 2" xfId="11383"/>
    <cellStyle name="常规 38 3 3" xfId="11381"/>
    <cellStyle name="常规 38 3_12乡中学" xfId="8610"/>
    <cellStyle name="常规 38 4" xfId="2910"/>
    <cellStyle name="常规 38 4 2" xfId="8612"/>
    <cellStyle name="常规 38 4 2 2" xfId="11387"/>
    <cellStyle name="常规 38 4 3" xfId="11385"/>
    <cellStyle name="常规 38 4_12乡中学" xfId="8614"/>
    <cellStyle name="常规 38 5" xfId="11369"/>
    <cellStyle name="常规 38_12乡中学" xfId="9910"/>
    <cellStyle name="常规 380" xfId="12688"/>
    <cellStyle name="常规 381" xfId="12606"/>
    <cellStyle name="常规 382" xfId="12659"/>
    <cellStyle name="常规 383" xfId="12645"/>
    <cellStyle name="常规 384" xfId="12623"/>
    <cellStyle name="常规 385" xfId="12721"/>
    <cellStyle name="常规 386" xfId="12791"/>
    <cellStyle name="常规 387" xfId="12828"/>
    <cellStyle name="常规 388" xfId="12550"/>
    <cellStyle name="常规 389" xfId="12831"/>
    <cellStyle name="常规 39" xfId="2911"/>
    <cellStyle name="常规 39 2" xfId="2912"/>
    <cellStyle name="常规 39 2 2" xfId="2913"/>
    <cellStyle name="常规 39 2 2 2" xfId="8616"/>
    <cellStyle name="常规 39 2 2 2 2" xfId="11395"/>
    <cellStyle name="常规 39 2 2 3" xfId="11393"/>
    <cellStyle name="常规 39 2 2_12乡中学" xfId="8618"/>
    <cellStyle name="常规 39 2 3" xfId="2914"/>
    <cellStyle name="常规 39 2 3 2" xfId="8620"/>
    <cellStyle name="常规 39 2 3 2 2" xfId="11399"/>
    <cellStyle name="常规 39 2 3 3" xfId="11397"/>
    <cellStyle name="常规 39 2 3_12乡中学" xfId="8622"/>
    <cellStyle name="常规 39 2 4" xfId="11391"/>
    <cellStyle name="常规 39 2_12乡中学" xfId="9913"/>
    <cellStyle name="常规 39 3" xfId="2915"/>
    <cellStyle name="常规 39 3 2" xfId="8624"/>
    <cellStyle name="常规 39 3 2 2" xfId="11403"/>
    <cellStyle name="常规 39 3 3" xfId="11401"/>
    <cellStyle name="常规 39 3_12乡中学" xfId="8626"/>
    <cellStyle name="常规 39 4" xfId="2916"/>
    <cellStyle name="常规 39 4 2" xfId="8628"/>
    <cellStyle name="常规 39 4 2 2" xfId="11407"/>
    <cellStyle name="常规 39 4 3" xfId="11405"/>
    <cellStyle name="常规 39 4_12乡中学" xfId="8631"/>
    <cellStyle name="常规 39 5" xfId="11389"/>
    <cellStyle name="常规 39_12乡中学" xfId="9912"/>
    <cellStyle name="常规 390" xfId="12833"/>
    <cellStyle name="常规 391" xfId="12644"/>
    <cellStyle name="常规 392" xfId="12799"/>
    <cellStyle name="常规 393" xfId="12576"/>
    <cellStyle name="常规 394" xfId="12779"/>
    <cellStyle name="常规 395" xfId="12706"/>
    <cellStyle name="常规 396" xfId="12574"/>
    <cellStyle name="常规 397" xfId="12780"/>
    <cellStyle name="常规 398" xfId="12813"/>
    <cellStyle name="常规 399" xfId="12821"/>
    <cellStyle name="常规 4" xfId="2917"/>
    <cellStyle name="常规 4 10" xfId="2918"/>
    <cellStyle name="常规 4 10 2" xfId="2919"/>
    <cellStyle name="常规 4 10 2 2" xfId="2920"/>
    <cellStyle name="常规 4 10 2 2 2" xfId="2921"/>
    <cellStyle name="常规 4 10 2 2 2 2" xfId="5142"/>
    <cellStyle name="常规 4 10 2 2 2_12乡中学" xfId="8487"/>
    <cellStyle name="常规 4 10 2 2 3" xfId="2922"/>
    <cellStyle name="常规 4 10 2 2 3 2" xfId="5143"/>
    <cellStyle name="常规 4 10 2 2 3_12乡中学" xfId="6798"/>
    <cellStyle name="常规 4 10 2 2 4" xfId="5141"/>
    <cellStyle name="常规 4 10 2 2_10乡政府" xfId="8634"/>
    <cellStyle name="常规 4 10 2 3" xfId="2923"/>
    <cellStyle name="常规 4 10 2 3 2" xfId="2924"/>
    <cellStyle name="常规 4 10 2 3 2 2" xfId="5145"/>
    <cellStyle name="常规 4 10 2 3 2_12乡中学" xfId="8635"/>
    <cellStyle name="常规 4 10 2 3 3" xfId="2925"/>
    <cellStyle name="常规 4 10 2 3 3 2" xfId="5146"/>
    <cellStyle name="常规 4 10 2 3 3_12乡中学" xfId="8636"/>
    <cellStyle name="常规 4 10 2 3 4" xfId="5144"/>
    <cellStyle name="常规 4 10 2 3_10乡政府" xfId="8637"/>
    <cellStyle name="常规 4 10 2 4" xfId="2926"/>
    <cellStyle name="常规 4 10 2 4 2" xfId="5147"/>
    <cellStyle name="常规 4 10 2 4_10乡政府" xfId="8638"/>
    <cellStyle name="常规 4 10 2 5" xfId="2927"/>
    <cellStyle name="常规 4 10 2 5 2" xfId="5148"/>
    <cellStyle name="常规 4 10 2 5_12乡中学" xfId="8639"/>
    <cellStyle name="常规 4 10 2 6" xfId="2928"/>
    <cellStyle name="常规 4 10 2 6 2" xfId="5149"/>
    <cellStyle name="常规 4 10 2 6_12乡中学" xfId="8640"/>
    <cellStyle name="常规 4 10 2 7" xfId="5140"/>
    <cellStyle name="常规 4 10 2_县本级专项对比表（各股室填报）" xfId="8641"/>
    <cellStyle name="常规 4 10 3" xfId="2929"/>
    <cellStyle name="常规 4 10 3 2" xfId="2930"/>
    <cellStyle name="常规 4 10 3 2 2" xfId="5151"/>
    <cellStyle name="常规 4 10 3 2_10乡政府" xfId="8642"/>
    <cellStyle name="常规 4 10 3 3" xfId="2931"/>
    <cellStyle name="常规 4 10 3 3 2" xfId="5152"/>
    <cellStyle name="常规 4 10 3 3_12乡中学" xfId="8643"/>
    <cellStyle name="常规 4 10 3 4" xfId="2932"/>
    <cellStyle name="常规 4 10 3 4 2" xfId="5153"/>
    <cellStyle name="常规 4 10 3 4_12乡中学" xfId="8629"/>
    <cellStyle name="常规 4 10 3 5" xfId="5150"/>
    <cellStyle name="常规 4 10 3_12乡中学" xfId="8644"/>
    <cellStyle name="常规 4 10 4" xfId="2933"/>
    <cellStyle name="常规 4 10 4 2" xfId="2934"/>
    <cellStyle name="常规 4 10 4 2 2" xfId="5155"/>
    <cellStyle name="常规 4 10 4 2_12乡中学" xfId="7014"/>
    <cellStyle name="常规 4 10 4 3" xfId="2935"/>
    <cellStyle name="常规 4 10 4 3 2" xfId="5156"/>
    <cellStyle name="常规 4 10 4 3_12乡中学" xfId="8645"/>
    <cellStyle name="常规 4 10 4 4" xfId="5154"/>
    <cellStyle name="常规 4 10 4_10乡政府" xfId="8646"/>
    <cellStyle name="常规 4 10 5" xfId="2936"/>
    <cellStyle name="常规 4 10 5 2" xfId="2937"/>
    <cellStyle name="常规 4 10 5 2 2" xfId="5158"/>
    <cellStyle name="常规 4 10 5 2_12乡中学" xfId="7030"/>
    <cellStyle name="常规 4 10 5 3" xfId="2938"/>
    <cellStyle name="常规 4 10 5 3 2" xfId="5159"/>
    <cellStyle name="常规 4 10 5 3_12乡中学" xfId="8647"/>
    <cellStyle name="常规 4 10 5 4" xfId="5157"/>
    <cellStyle name="常规 4 10 5_10乡政府" xfId="8648"/>
    <cellStyle name="常规 4 10 6" xfId="2939"/>
    <cellStyle name="常规 4 10 6 2" xfId="5160"/>
    <cellStyle name="常规 4 10 6_10乡政府" xfId="8651"/>
    <cellStyle name="常规 4 10 7" xfId="2940"/>
    <cellStyle name="常规 4 10 7 2" xfId="5161"/>
    <cellStyle name="常规 4 10 7_12乡中学" xfId="8652"/>
    <cellStyle name="常规 4 10 8" xfId="2941"/>
    <cellStyle name="常规 4 10 8 2" xfId="5162"/>
    <cellStyle name="常规 4 10 8_12乡中学" xfId="8653"/>
    <cellStyle name="常规 4 10 9" xfId="5139"/>
    <cellStyle name="常规 4 10_12乡中学" xfId="7738"/>
    <cellStyle name="常规 4 100" xfId="12176"/>
    <cellStyle name="常规 4 101" xfId="12076"/>
    <cellStyle name="常规 4 102" xfId="11940"/>
    <cellStyle name="常规 4 103" xfId="12032"/>
    <cellStyle name="常规 4 104" xfId="12385"/>
    <cellStyle name="常规 4 105" xfId="12304"/>
    <cellStyle name="常规 4 106" xfId="12168"/>
    <cellStyle name="常规 4 107" xfId="12401"/>
    <cellStyle name="常规 4 108" xfId="12154"/>
    <cellStyle name="常规 4 109" xfId="12382"/>
    <cellStyle name="常规 4 11" xfId="2942"/>
    <cellStyle name="常规 4 11 2" xfId="2943"/>
    <cellStyle name="常规 4 11 2 2" xfId="2944"/>
    <cellStyle name="常规 4 11 2 2 2" xfId="2945"/>
    <cellStyle name="常规 4 11 2 2 2 2" xfId="5166"/>
    <cellStyle name="常规 4 11 2 2 2_12乡中学" xfId="6183"/>
    <cellStyle name="常规 4 11 2 2 3" xfId="2946"/>
    <cellStyle name="常规 4 11 2 2 3 2" xfId="5167"/>
    <cellStyle name="常规 4 11 2 2 3_12乡中学" xfId="6190"/>
    <cellStyle name="常规 4 11 2 2 4" xfId="5165"/>
    <cellStyle name="常规 4 11 2 2_10乡政府" xfId="8654"/>
    <cellStyle name="常规 4 11 2 3" xfId="2947"/>
    <cellStyle name="常规 4 11 2 3 2" xfId="2948"/>
    <cellStyle name="常规 4 11 2 3 2 2" xfId="5169"/>
    <cellStyle name="常规 4 11 2 3 2_12乡中学" xfId="8655"/>
    <cellStyle name="常规 4 11 2 3 3" xfId="2949"/>
    <cellStyle name="常规 4 11 2 3 3 2" xfId="5170"/>
    <cellStyle name="常规 4 11 2 3 3_12乡中学" xfId="8656"/>
    <cellStyle name="常规 4 11 2 3 4" xfId="5168"/>
    <cellStyle name="常规 4 11 2 3_10乡政府" xfId="8657"/>
    <cellStyle name="常规 4 11 2 4" xfId="2950"/>
    <cellStyle name="常规 4 11 2 4 2" xfId="5171"/>
    <cellStyle name="常规 4 11 2 4_10乡政府" xfId="8658"/>
    <cellStyle name="常规 4 11 2 5" xfId="2951"/>
    <cellStyle name="常规 4 11 2 5 2" xfId="5172"/>
    <cellStyle name="常规 4 11 2 5_12乡中学" xfId="8659"/>
    <cellStyle name="常规 4 11 2 6" xfId="2952"/>
    <cellStyle name="常规 4 11 2 6 2" xfId="5173"/>
    <cellStyle name="常规 4 11 2 6_12乡中学" xfId="8660"/>
    <cellStyle name="常规 4 11 2 7" xfId="5164"/>
    <cellStyle name="常规 4 11 2_县本级专项对比表（各股室填报）" xfId="8661"/>
    <cellStyle name="常规 4 11 3" xfId="2953"/>
    <cellStyle name="常规 4 11 3 2" xfId="2954"/>
    <cellStyle name="常规 4 11 3 2 2" xfId="5175"/>
    <cellStyle name="常规 4 11 3 2_10乡政府" xfId="8662"/>
    <cellStyle name="常规 4 11 3 3" xfId="2955"/>
    <cellStyle name="常规 4 11 3 3 2" xfId="5176"/>
    <cellStyle name="常规 4 11 3 3_12乡中学" xfId="8663"/>
    <cellStyle name="常规 4 11 3 4" xfId="2956"/>
    <cellStyle name="常规 4 11 3 4 2" xfId="5177"/>
    <cellStyle name="常规 4 11 3 4_12乡中学" xfId="8664"/>
    <cellStyle name="常规 4 11 3 5" xfId="5174"/>
    <cellStyle name="常规 4 11 3_12乡中学" xfId="8665"/>
    <cellStyle name="常规 4 11 4" xfId="2957"/>
    <cellStyle name="常规 4 11 4 2" xfId="2958"/>
    <cellStyle name="常规 4 11 4 2 2" xfId="5179"/>
    <cellStyle name="常规 4 11 4 2_12乡中学" xfId="8666"/>
    <cellStyle name="常规 4 11 4 3" xfId="2959"/>
    <cellStyle name="常规 4 11 4 3 2" xfId="5180"/>
    <cellStyle name="常规 4 11 4 3_12乡中学" xfId="8667"/>
    <cellStyle name="常规 4 11 4 4" xfId="5178"/>
    <cellStyle name="常规 4 11 4_10乡政府" xfId="8668"/>
    <cellStyle name="常规 4 11 5" xfId="2960"/>
    <cellStyle name="常规 4 11 5 2" xfId="2961"/>
    <cellStyle name="常规 4 11 5 2 2" xfId="5182"/>
    <cellStyle name="常规 4 11 5 2_12乡中学" xfId="8669"/>
    <cellStyle name="常规 4 11 5 3" xfId="2962"/>
    <cellStyle name="常规 4 11 5 3 2" xfId="5183"/>
    <cellStyle name="常规 4 11 5 3_12乡中学" xfId="8670"/>
    <cellStyle name="常规 4 11 5 4" xfId="5181"/>
    <cellStyle name="常规 4 11 5_10乡政府" xfId="8671"/>
    <cellStyle name="常规 4 11 6" xfId="2963"/>
    <cellStyle name="常规 4 11 6 2" xfId="5184"/>
    <cellStyle name="常规 4 11 6_10乡政府" xfId="8672"/>
    <cellStyle name="常规 4 11 7" xfId="2964"/>
    <cellStyle name="常规 4 11 7 2" xfId="5185"/>
    <cellStyle name="常规 4 11 7_12乡中学" xfId="8673"/>
    <cellStyle name="常规 4 11 8" xfId="2965"/>
    <cellStyle name="常规 4 11 8 2" xfId="5186"/>
    <cellStyle name="常规 4 11 8_12乡中学" xfId="8674"/>
    <cellStyle name="常规 4 11 9" xfId="5163"/>
    <cellStyle name="常规 4 11_12乡中学" xfId="8675"/>
    <cellStyle name="常规 4 110" xfId="12083"/>
    <cellStyle name="常规 4 111" xfId="12406"/>
    <cellStyle name="常规 4 112" xfId="12205"/>
    <cellStyle name="常规 4 113" xfId="12064"/>
    <cellStyle name="常规 4 114" xfId="11931"/>
    <cellStyle name="常规 4 115" xfId="12052"/>
    <cellStyle name="常规 4 116" xfId="12149"/>
    <cellStyle name="常规 4 117" xfId="12235"/>
    <cellStyle name="常规 4 118" xfId="11974"/>
    <cellStyle name="常规 4 119" xfId="12249"/>
    <cellStyle name="常规 4 12" xfId="2966"/>
    <cellStyle name="常规 4 12 2" xfId="2967"/>
    <cellStyle name="常规 4 12 2 2" xfId="2968"/>
    <cellStyle name="常规 4 12 2 2 2" xfId="2969"/>
    <cellStyle name="常规 4 12 2 2 2 2" xfId="5190"/>
    <cellStyle name="常规 4 12 2 2 2_12乡中学" xfId="8678"/>
    <cellStyle name="常规 4 12 2 2 3" xfId="2970"/>
    <cellStyle name="常规 4 12 2 2 3 2" xfId="5191"/>
    <cellStyle name="常规 4 12 2 2 3_12乡中学" xfId="8679"/>
    <cellStyle name="常规 4 12 2 2 4" xfId="5189"/>
    <cellStyle name="常规 4 12 2 2_10乡政府" xfId="8680"/>
    <cellStyle name="常规 4 12 2 3" xfId="2971"/>
    <cellStyle name="常规 4 12 2 3 2" xfId="2972"/>
    <cellStyle name="常规 4 12 2 3 2 2" xfId="5193"/>
    <cellStyle name="常规 4 12 2 3 2_12乡中学" xfId="8681"/>
    <cellStyle name="常规 4 12 2 3 3" xfId="2973"/>
    <cellStyle name="常规 4 12 2 3 3 2" xfId="5194"/>
    <cellStyle name="常规 4 12 2 3 3_12乡中学" xfId="8682"/>
    <cellStyle name="常规 4 12 2 3 4" xfId="5192"/>
    <cellStyle name="常规 4 12 2 3_10乡政府" xfId="8683"/>
    <cellStyle name="常规 4 12 2 4" xfId="2974"/>
    <cellStyle name="常规 4 12 2 4 2" xfId="5195"/>
    <cellStyle name="常规 4 12 2 4_10乡政府" xfId="8684"/>
    <cellStyle name="常规 4 12 2 5" xfId="2975"/>
    <cellStyle name="常规 4 12 2 5 2" xfId="5196"/>
    <cellStyle name="常规 4 12 2 5_12乡中学" xfId="8685"/>
    <cellStyle name="常规 4 12 2 6" xfId="2976"/>
    <cellStyle name="常规 4 12 2 6 2" xfId="5197"/>
    <cellStyle name="常规 4 12 2 6_12乡中学" xfId="8686"/>
    <cellStyle name="常规 4 12 2 7" xfId="5188"/>
    <cellStyle name="常规 4 12 2_县本级专项对比表（各股室填报）" xfId="8687"/>
    <cellStyle name="常规 4 12 3" xfId="2977"/>
    <cellStyle name="常规 4 12 3 2" xfId="2978"/>
    <cellStyle name="常规 4 12 3 2 2" xfId="5199"/>
    <cellStyle name="常规 4 12 3 2_10乡政府" xfId="8688"/>
    <cellStyle name="常规 4 12 3 3" xfId="2979"/>
    <cellStyle name="常规 4 12 3 3 2" xfId="5200"/>
    <cellStyle name="常规 4 12 3 3_12乡中学" xfId="8689"/>
    <cellStyle name="常规 4 12 3 4" xfId="2980"/>
    <cellStyle name="常规 4 12 3 4 2" xfId="5201"/>
    <cellStyle name="常规 4 12 3 4_12乡中学" xfId="8690"/>
    <cellStyle name="常规 4 12 3 5" xfId="5198"/>
    <cellStyle name="常规 4 12 3_12乡中学" xfId="8691"/>
    <cellStyle name="常规 4 12 4" xfId="2981"/>
    <cellStyle name="常规 4 12 4 2" xfId="2982"/>
    <cellStyle name="常规 4 12 4 2 2" xfId="5203"/>
    <cellStyle name="常规 4 12 4 2_12乡中学" xfId="8692"/>
    <cellStyle name="常规 4 12 4 3" xfId="2983"/>
    <cellStyle name="常规 4 12 4 3 2" xfId="5204"/>
    <cellStyle name="常规 4 12 4 3_12乡中学" xfId="7338"/>
    <cellStyle name="常规 4 12 4 4" xfId="5202"/>
    <cellStyle name="常规 4 12 4_10乡政府" xfId="8693"/>
    <cellStyle name="常规 4 12 5" xfId="2984"/>
    <cellStyle name="常规 4 12 5 2" xfId="2985"/>
    <cellStyle name="常规 4 12 5 2 2" xfId="5206"/>
    <cellStyle name="常规 4 12 5 2_12乡中学" xfId="8694"/>
    <cellStyle name="常规 4 12 5 3" xfId="2986"/>
    <cellStyle name="常规 4 12 5 3 2" xfId="5207"/>
    <cellStyle name="常规 4 12 5 3_12乡中学" xfId="8695"/>
    <cellStyle name="常规 4 12 5 4" xfId="5205"/>
    <cellStyle name="常规 4 12 5_10乡政府" xfId="8696"/>
    <cellStyle name="常规 4 12 6" xfId="2987"/>
    <cellStyle name="常规 4 12 6 2" xfId="5208"/>
    <cellStyle name="常规 4 12 6_10乡政府" xfId="8697"/>
    <cellStyle name="常规 4 12 7" xfId="2988"/>
    <cellStyle name="常规 4 12 7 2" xfId="5209"/>
    <cellStyle name="常规 4 12 7_12乡中学" xfId="8698"/>
    <cellStyle name="常规 4 12 8" xfId="2989"/>
    <cellStyle name="常规 4 12 8 2" xfId="5210"/>
    <cellStyle name="常规 4 12 8_12乡中学" xfId="8699"/>
    <cellStyle name="常规 4 12 9" xfId="5187"/>
    <cellStyle name="常规 4 12_12乡中学" xfId="8700"/>
    <cellStyle name="常规 4 120" xfId="12147"/>
    <cellStyle name="常规 4 121" xfId="12284"/>
    <cellStyle name="常规 4 122" xfId="12337"/>
    <cellStyle name="常规 4 123" xfId="12010"/>
    <cellStyle name="常规 4 124" xfId="12028"/>
    <cellStyle name="常规 4 125" xfId="12098"/>
    <cellStyle name="常规 4 126" xfId="12431"/>
    <cellStyle name="常规 4 127" xfId="11938"/>
    <cellStyle name="常规 4 128" xfId="12189"/>
    <cellStyle name="常规 4 129" xfId="12155"/>
    <cellStyle name="常规 4 13" xfId="2990"/>
    <cellStyle name="常规 4 13 2" xfId="2991"/>
    <cellStyle name="常规 4 13 2 2" xfId="2992"/>
    <cellStyle name="常规 4 13 2 2 2" xfId="2993"/>
    <cellStyle name="常规 4 13 2 2 2 2" xfId="5214"/>
    <cellStyle name="常规 4 13 2 2 2_12乡中学" xfId="8703"/>
    <cellStyle name="常规 4 13 2 2 3" xfId="2994"/>
    <cellStyle name="常规 4 13 2 2 3 2" xfId="5215"/>
    <cellStyle name="常规 4 13 2 2 3_12乡中学" xfId="8704"/>
    <cellStyle name="常规 4 13 2 2 4" xfId="5213"/>
    <cellStyle name="常规 4 13 2 2_10乡政府" xfId="8705"/>
    <cellStyle name="常规 4 13 2 3" xfId="2995"/>
    <cellStyle name="常规 4 13 2 3 2" xfId="2996"/>
    <cellStyle name="常规 4 13 2 3 2 2" xfId="5217"/>
    <cellStyle name="常规 4 13 2 3 2_12乡中学" xfId="8706"/>
    <cellStyle name="常规 4 13 2 3 3" xfId="2997"/>
    <cellStyle name="常规 4 13 2 3 3 2" xfId="5218"/>
    <cellStyle name="常规 4 13 2 3 3_12乡中学" xfId="8707"/>
    <cellStyle name="常规 4 13 2 3 4" xfId="5216"/>
    <cellStyle name="常规 4 13 2 3_10乡政府" xfId="8708"/>
    <cellStyle name="常规 4 13 2 4" xfId="2998"/>
    <cellStyle name="常规 4 13 2 4 2" xfId="5219"/>
    <cellStyle name="常规 4 13 2 4_10乡政府" xfId="8709"/>
    <cellStyle name="常规 4 13 2 5" xfId="2999"/>
    <cellStyle name="常规 4 13 2 5 2" xfId="5220"/>
    <cellStyle name="常规 4 13 2 5_12乡中学" xfId="8710"/>
    <cellStyle name="常规 4 13 2 6" xfId="3000"/>
    <cellStyle name="常规 4 13 2 6 2" xfId="5221"/>
    <cellStyle name="常规 4 13 2 6_12乡中学" xfId="8711"/>
    <cellStyle name="常规 4 13 2 7" xfId="5212"/>
    <cellStyle name="常规 4 13 2_县本级专项对比表（各股室填报）" xfId="7336"/>
    <cellStyle name="常规 4 13 3" xfId="3001"/>
    <cellStyle name="常规 4 13 3 2" xfId="3002"/>
    <cellStyle name="常规 4 13 3 2 2" xfId="5223"/>
    <cellStyle name="常规 4 13 3 2_10乡政府" xfId="8712"/>
    <cellStyle name="常规 4 13 3 3" xfId="3003"/>
    <cellStyle name="常规 4 13 3 3 2" xfId="5224"/>
    <cellStyle name="常规 4 13 3 3_12乡中学" xfId="8713"/>
    <cellStyle name="常规 4 13 3 4" xfId="3004"/>
    <cellStyle name="常规 4 13 3 4 2" xfId="5225"/>
    <cellStyle name="常规 4 13 3 4_12乡中学" xfId="8714"/>
    <cellStyle name="常规 4 13 3 5" xfId="5222"/>
    <cellStyle name="常规 4 13 3_12乡中学" xfId="8096"/>
    <cellStyle name="常规 4 13 4" xfId="3005"/>
    <cellStyle name="常规 4 13 4 2" xfId="3006"/>
    <cellStyle name="常规 4 13 4 2 2" xfId="5227"/>
    <cellStyle name="常规 4 13 4 2_12乡中学" xfId="8715"/>
    <cellStyle name="常规 4 13 4 3" xfId="3007"/>
    <cellStyle name="常规 4 13 4 3 2" xfId="5228"/>
    <cellStyle name="常规 4 13 4 3_12乡中学" xfId="8716"/>
    <cellStyle name="常规 4 13 4 4" xfId="5226"/>
    <cellStyle name="常规 4 13 4_10乡政府" xfId="8717"/>
    <cellStyle name="常规 4 13 5" xfId="3008"/>
    <cellStyle name="常规 4 13 5 2" xfId="3009"/>
    <cellStyle name="常规 4 13 5 2 2" xfId="5230"/>
    <cellStyle name="常规 4 13 5 2_12乡中学" xfId="8719"/>
    <cellStyle name="常规 4 13 5 3" xfId="3010"/>
    <cellStyle name="常规 4 13 5 3 2" xfId="5231"/>
    <cellStyle name="常规 4 13 5 3_12乡中学" xfId="8721"/>
    <cellStyle name="常规 4 13 5 4" xfId="5229"/>
    <cellStyle name="常规 4 13 5_10乡政府" xfId="8722"/>
    <cellStyle name="常规 4 13 6" xfId="3011"/>
    <cellStyle name="常规 4 13 6 2" xfId="5232"/>
    <cellStyle name="常规 4 13 6_10乡政府" xfId="8723"/>
    <cellStyle name="常规 4 13 7" xfId="3012"/>
    <cellStyle name="常规 4 13 7 2" xfId="5233"/>
    <cellStyle name="常规 4 13 7_12乡中学" xfId="8724"/>
    <cellStyle name="常规 4 13 8" xfId="3013"/>
    <cellStyle name="常规 4 13 8 2" xfId="5234"/>
    <cellStyle name="常规 4 13 8_12乡中学" xfId="8725"/>
    <cellStyle name="常规 4 13 9" xfId="5211"/>
    <cellStyle name="常规 4 13_12乡中学" xfId="8726"/>
    <cellStyle name="常规 4 130" xfId="12230"/>
    <cellStyle name="常规 4 131" xfId="12433"/>
    <cellStyle name="常规 4 132" xfId="12287"/>
    <cellStyle name="常规 4 133" xfId="12419"/>
    <cellStyle name="常规 4 134" xfId="11948"/>
    <cellStyle name="常规 4 135" xfId="12210"/>
    <cellStyle name="常规 4 136" xfId="12112"/>
    <cellStyle name="常规 4 137" xfId="12170"/>
    <cellStyle name="常规 4 138" xfId="12078"/>
    <cellStyle name="常规 4 139" xfId="12303"/>
    <cellStyle name="常规 4 14" xfId="3014"/>
    <cellStyle name="常规 4 14 2" xfId="3015"/>
    <cellStyle name="常规 4 14 2 2" xfId="3016"/>
    <cellStyle name="常规 4 14 2 2 2" xfId="3017"/>
    <cellStyle name="常规 4 14 2 2 2 2" xfId="5238"/>
    <cellStyle name="常规 4 14 2 2 2_12乡中学" xfId="8727"/>
    <cellStyle name="常规 4 14 2 2 3" xfId="3018"/>
    <cellStyle name="常规 4 14 2 2 3 2" xfId="5239"/>
    <cellStyle name="常规 4 14 2 2 3_12乡中学" xfId="8728"/>
    <cellStyle name="常规 4 14 2 2 4" xfId="5237"/>
    <cellStyle name="常规 4 14 2 2_10乡政府" xfId="8729"/>
    <cellStyle name="常规 4 14 2 3" xfId="3019"/>
    <cellStyle name="常规 4 14 2 3 2" xfId="3020"/>
    <cellStyle name="常规 4 14 2 3 2 2" xfId="5241"/>
    <cellStyle name="常规 4 14 2 3 2_12乡中学" xfId="8730"/>
    <cellStyle name="常规 4 14 2 3 3" xfId="3021"/>
    <cellStyle name="常规 4 14 2 3 3 2" xfId="5242"/>
    <cellStyle name="常规 4 14 2 3 3_12乡中学" xfId="8731"/>
    <cellStyle name="常规 4 14 2 3 4" xfId="5240"/>
    <cellStyle name="常规 4 14 2 3_10乡政府" xfId="8732"/>
    <cellStyle name="常规 4 14 2 4" xfId="3022"/>
    <cellStyle name="常规 4 14 2 4 2" xfId="5243"/>
    <cellStyle name="常规 4 14 2 4_10乡政府" xfId="7884"/>
    <cellStyle name="常规 4 14 2 5" xfId="3023"/>
    <cellStyle name="常规 4 14 2 5 2" xfId="5244"/>
    <cellStyle name="常规 4 14 2 5_12乡中学" xfId="8735"/>
    <cellStyle name="常规 4 14 2 6" xfId="3024"/>
    <cellStyle name="常规 4 14 2 6 2" xfId="5245"/>
    <cellStyle name="常规 4 14 2 6_12乡中学" xfId="8736"/>
    <cellStyle name="常规 4 14 2 7" xfId="5236"/>
    <cellStyle name="常规 4 14 2_县本级专项对比表（各股室填报）" xfId="8737"/>
    <cellStyle name="常规 4 14 3" xfId="3025"/>
    <cellStyle name="常规 4 14 3 2" xfId="3026"/>
    <cellStyle name="常规 4 14 3 2 2" xfId="5247"/>
    <cellStyle name="常规 4 14 3 2_10乡政府" xfId="8738"/>
    <cellStyle name="常规 4 14 3 3" xfId="3027"/>
    <cellStyle name="常规 4 14 3 3 2" xfId="5248"/>
    <cellStyle name="常规 4 14 3 3_12乡中学" xfId="8739"/>
    <cellStyle name="常规 4 14 3 4" xfId="3028"/>
    <cellStyle name="常规 4 14 3 4 2" xfId="5249"/>
    <cellStyle name="常规 4 14 3 4_12乡中学" xfId="8740"/>
    <cellStyle name="常规 4 14 3 5" xfId="5246"/>
    <cellStyle name="常规 4 14 3_12乡中学" xfId="8741"/>
    <cellStyle name="常规 4 14 4" xfId="3029"/>
    <cellStyle name="常规 4 14 4 2" xfId="3030"/>
    <cellStyle name="常规 4 14 4 2 2" xfId="5251"/>
    <cellStyle name="常规 4 14 4 2_12乡中学" xfId="8744"/>
    <cellStyle name="常规 4 14 4 3" xfId="3031"/>
    <cellStyle name="常规 4 14 4 3 2" xfId="5252"/>
    <cellStyle name="常规 4 14 4 3_12乡中学" xfId="8745"/>
    <cellStyle name="常规 4 14 4 4" xfId="5250"/>
    <cellStyle name="常规 4 14 4_10乡政府" xfId="8746"/>
    <cellStyle name="常规 4 14 5" xfId="3032"/>
    <cellStyle name="常规 4 14 5 2" xfId="3033"/>
    <cellStyle name="常规 4 14 5 2 2" xfId="5254"/>
    <cellStyle name="常规 4 14 5 2_12乡中学" xfId="8748"/>
    <cellStyle name="常规 4 14 5 3" xfId="3034"/>
    <cellStyle name="常规 4 14 5 3 2" xfId="5255"/>
    <cellStyle name="常规 4 14 5 3_12乡中学" xfId="8749"/>
    <cellStyle name="常规 4 14 5 4" xfId="5253"/>
    <cellStyle name="常规 4 14 5_10乡政府" xfId="8750"/>
    <cellStyle name="常规 4 14 6" xfId="3035"/>
    <cellStyle name="常规 4 14 6 2" xfId="5256"/>
    <cellStyle name="常规 4 14 6_10乡政府" xfId="8751"/>
    <cellStyle name="常规 4 14 7" xfId="3036"/>
    <cellStyle name="常规 4 14 7 2" xfId="5257"/>
    <cellStyle name="常规 4 14 7_12乡中学" xfId="8752"/>
    <cellStyle name="常规 4 14 8" xfId="3037"/>
    <cellStyle name="常规 4 14 8 2" xfId="5258"/>
    <cellStyle name="常规 4 14 8_12乡中学" xfId="7432"/>
    <cellStyle name="常规 4 14 9" xfId="5235"/>
    <cellStyle name="常规 4 14_12乡中学" xfId="8753"/>
    <cellStyle name="常规 4 140" xfId="12420"/>
    <cellStyle name="常规 4 141" xfId="12411"/>
    <cellStyle name="常规 4 142" xfId="11921"/>
    <cellStyle name="常规 4 143" xfId="12330"/>
    <cellStyle name="常规 4 144" xfId="12117"/>
    <cellStyle name="常规 4 145" xfId="12378"/>
    <cellStyle name="常规 4 146" xfId="12386"/>
    <cellStyle name="常规 4 147" xfId="12033"/>
    <cellStyle name="常规 4 148" xfId="12153"/>
    <cellStyle name="常规 4 149" xfId="11926"/>
    <cellStyle name="常规 4 15" xfId="3038"/>
    <cellStyle name="常规 4 15 2" xfId="3039"/>
    <cellStyle name="常规 4 15 2 2" xfId="3040"/>
    <cellStyle name="常规 4 15 2 2 2" xfId="3041"/>
    <cellStyle name="常规 4 15 2 2 2 2" xfId="5262"/>
    <cellStyle name="常规 4 15 2 2 2_12乡中学" xfId="8754"/>
    <cellStyle name="常规 4 15 2 2 3" xfId="3042"/>
    <cellStyle name="常规 4 15 2 2 3 2" xfId="5263"/>
    <cellStyle name="常规 4 15 2 2 3_12乡中学" xfId="8756"/>
    <cellStyle name="常规 4 15 2 2 4" xfId="5261"/>
    <cellStyle name="常规 4 15 2 2_10乡政府" xfId="8758"/>
    <cellStyle name="常规 4 15 2 3" xfId="3043"/>
    <cellStyle name="常规 4 15 2 3 2" xfId="3044"/>
    <cellStyle name="常规 4 15 2 3 2 2" xfId="5265"/>
    <cellStyle name="常规 4 15 2 3 2_12乡中学" xfId="8760"/>
    <cellStyle name="常规 4 15 2 3 3" xfId="3045"/>
    <cellStyle name="常规 4 15 2 3 3 2" xfId="5266"/>
    <cellStyle name="常规 4 15 2 3 3_12乡中学" xfId="8762"/>
    <cellStyle name="常规 4 15 2 3 4" xfId="5264"/>
    <cellStyle name="常规 4 15 2 3_10乡政府" xfId="8764"/>
    <cellStyle name="常规 4 15 2 4" xfId="3046"/>
    <cellStyle name="常规 4 15 2 4 2" xfId="5267"/>
    <cellStyle name="常规 4 15 2 4_10乡政府" xfId="8766"/>
    <cellStyle name="常规 4 15 2 5" xfId="3047"/>
    <cellStyle name="常规 4 15 2 5 2" xfId="5268"/>
    <cellStyle name="常规 4 15 2 5_12乡中学" xfId="8768"/>
    <cellStyle name="常规 4 15 2 6" xfId="3048"/>
    <cellStyle name="常规 4 15 2 6 2" xfId="5269"/>
    <cellStyle name="常规 4 15 2 6_12乡中学" xfId="8770"/>
    <cellStyle name="常规 4 15 2 7" xfId="5260"/>
    <cellStyle name="常规 4 15 2_县本级专项对比表（各股室填报）" xfId="8772"/>
    <cellStyle name="常规 4 15 3" xfId="3049"/>
    <cellStyle name="常规 4 15 3 2" xfId="3050"/>
    <cellStyle name="常规 4 15 3 2 2" xfId="5271"/>
    <cellStyle name="常规 4 15 3 2_10乡政府" xfId="8774"/>
    <cellStyle name="常规 4 15 3 3" xfId="3051"/>
    <cellStyle name="常规 4 15 3 3 2" xfId="5272"/>
    <cellStyle name="常规 4 15 3 3_12乡中学" xfId="8776"/>
    <cellStyle name="常规 4 15 3 4" xfId="3052"/>
    <cellStyle name="常规 4 15 3 4 2" xfId="5273"/>
    <cellStyle name="常规 4 15 3 4_12乡中学" xfId="8778"/>
    <cellStyle name="常规 4 15 3 5" xfId="5270"/>
    <cellStyle name="常规 4 15 3_12乡中学" xfId="8372"/>
    <cellStyle name="常规 4 15 4" xfId="3053"/>
    <cellStyle name="常规 4 15 4 2" xfId="3054"/>
    <cellStyle name="常规 4 15 4 2 2" xfId="5275"/>
    <cellStyle name="常规 4 15 4 2_12乡中学" xfId="8780"/>
    <cellStyle name="常规 4 15 4 3" xfId="3055"/>
    <cellStyle name="常规 4 15 4 3 2" xfId="5276"/>
    <cellStyle name="常规 4 15 4 3_12乡中学" xfId="8782"/>
    <cellStyle name="常规 4 15 4 4" xfId="5274"/>
    <cellStyle name="常规 4 15 4_10乡政府" xfId="8784"/>
    <cellStyle name="常规 4 15 5" xfId="3056"/>
    <cellStyle name="常规 4 15 5 2" xfId="3057"/>
    <cellStyle name="常规 4 15 5 2 2" xfId="5278"/>
    <cellStyle name="常规 4 15 5 2_12乡中学" xfId="8786"/>
    <cellStyle name="常规 4 15 5 3" xfId="3058"/>
    <cellStyle name="常规 4 15 5 3 2" xfId="5279"/>
    <cellStyle name="常规 4 15 5 3_12乡中学" xfId="8788"/>
    <cellStyle name="常规 4 15 5 4" xfId="5277"/>
    <cellStyle name="常规 4 15 5_10乡政府" xfId="8790"/>
    <cellStyle name="常规 4 15 6" xfId="3059"/>
    <cellStyle name="常规 4 15 6 2" xfId="5280"/>
    <cellStyle name="常规 4 15 6_10乡政府" xfId="8792"/>
    <cellStyle name="常规 4 15 7" xfId="3060"/>
    <cellStyle name="常规 4 15 7 2" xfId="5281"/>
    <cellStyle name="常规 4 15 7_12乡中学" xfId="8794"/>
    <cellStyle name="常规 4 15 8" xfId="3061"/>
    <cellStyle name="常规 4 15 8 2" xfId="5282"/>
    <cellStyle name="常规 4 15 8_12乡中学" xfId="8796"/>
    <cellStyle name="常规 4 15 9" xfId="5259"/>
    <cellStyle name="常规 4 15_12乡中学" xfId="8733"/>
    <cellStyle name="常规 4 150" xfId="12282"/>
    <cellStyle name="常规 4 151" xfId="12314"/>
    <cellStyle name="常规 4 152" xfId="12403"/>
    <cellStyle name="常规 4 153" xfId="12355"/>
    <cellStyle name="常规 4 154" xfId="12358"/>
    <cellStyle name="常规 4 155" xfId="12091"/>
    <cellStyle name="常规 4 156" xfId="12002"/>
    <cellStyle name="常规 4 157" xfId="12203"/>
    <cellStyle name="常规 4 158" xfId="12062"/>
    <cellStyle name="常规 4 159" xfId="11979"/>
    <cellStyle name="常规 4 16" xfId="3062"/>
    <cellStyle name="常规 4 16 2" xfId="3063"/>
    <cellStyle name="常规 4 16 2 2" xfId="3064"/>
    <cellStyle name="常规 4 16 2 2 2" xfId="3065"/>
    <cellStyle name="常规 4 16 2 2 2 2" xfId="5286"/>
    <cellStyle name="常规 4 16 2 2 2_12乡中学" xfId="8798"/>
    <cellStyle name="常规 4 16 2 2 3" xfId="3066"/>
    <cellStyle name="常规 4 16 2 2 3 2" xfId="5287"/>
    <cellStyle name="常规 4 16 2 2 3_12乡中学" xfId="8800"/>
    <cellStyle name="常规 4 16 2 2 4" xfId="5285"/>
    <cellStyle name="常规 4 16 2 2_10乡政府" xfId="8802"/>
    <cellStyle name="常规 4 16 2 3" xfId="3067"/>
    <cellStyle name="常规 4 16 2 3 2" xfId="3068"/>
    <cellStyle name="常规 4 16 2 3 2 2" xfId="5289"/>
    <cellStyle name="常规 4 16 2 3 2_12乡中学" xfId="8804"/>
    <cellStyle name="常规 4 16 2 3 3" xfId="3069"/>
    <cellStyle name="常规 4 16 2 3 3 2" xfId="5290"/>
    <cellStyle name="常规 4 16 2 3 3_12乡中学" xfId="8806"/>
    <cellStyle name="常规 4 16 2 3 4" xfId="5288"/>
    <cellStyle name="常规 4 16 2 3_10乡政府" xfId="8808"/>
    <cellStyle name="常规 4 16 2 4" xfId="3070"/>
    <cellStyle name="常规 4 16 2 4 2" xfId="5291"/>
    <cellStyle name="常规 4 16 2 4_10乡政府" xfId="8810"/>
    <cellStyle name="常规 4 16 2 5" xfId="3071"/>
    <cellStyle name="常规 4 16 2 5 2" xfId="5292"/>
    <cellStyle name="常规 4 16 2 5_12乡中学" xfId="8812"/>
    <cellStyle name="常规 4 16 2 6" xfId="3072"/>
    <cellStyle name="常规 4 16 2 6 2" xfId="5293"/>
    <cellStyle name="常规 4 16 2 6_12乡中学" xfId="8814"/>
    <cellStyle name="常规 4 16 2 7" xfId="5284"/>
    <cellStyle name="常规 4 16 2_县本级专项对比表（各股室填报）" xfId="8816"/>
    <cellStyle name="常规 4 16 3" xfId="3073"/>
    <cellStyle name="常规 4 16 3 2" xfId="3074"/>
    <cellStyle name="常规 4 16 3 2 2" xfId="5295"/>
    <cellStyle name="常规 4 16 3 2_10乡政府" xfId="8818"/>
    <cellStyle name="常规 4 16 3 3" xfId="3075"/>
    <cellStyle name="常规 4 16 3 3 2" xfId="5296"/>
    <cellStyle name="常规 4 16 3 3_12乡中学" xfId="8820"/>
    <cellStyle name="常规 4 16 3 4" xfId="3076"/>
    <cellStyle name="常规 4 16 3 4 2" xfId="5297"/>
    <cellStyle name="常规 4 16 3 4_12乡中学" xfId="8822"/>
    <cellStyle name="常规 4 16 3 5" xfId="5294"/>
    <cellStyle name="常规 4 16 3_12乡中学" xfId="8824"/>
    <cellStyle name="常规 4 16 4" xfId="3077"/>
    <cellStyle name="常规 4 16 4 2" xfId="3078"/>
    <cellStyle name="常规 4 16 4 2 2" xfId="5299"/>
    <cellStyle name="常规 4 16 4 2_12乡中学" xfId="8826"/>
    <cellStyle name="常规 4 16 4 3" xfId="3079"/>
    <cellStyle name="常规 4 16 4 3 2" xfId="5300"/>
    <cellStyle name="常规 4 16 4 3_12乡中学" xfId="8056"/>
    <cellStyle name="常规 4 16 4 4" xfId="5298"/>
    <cellStyle name="常规 4 16 4_10乡政府" xfId="8828"/>
    <cellStyle name="常规 4 16 5" xfId="3080"/>
    <cellStyle name="常规 4 16 5 2" xfId="3081"/>
    <cellStyle name="常规 4 16 5 2 2" xfId="5302"/>
    <cellStyle name="常规 4 16 5 2_12乡中学" xfId="8830"/>
    <cellStyle name="常规 4 16 5 3" xfId="3082"/>
    <cellStyle name="常规 4 16 5 3 2" xfId="5303"/>
    <cellStyle name="常规 4 16 5 3_12乡中学" xfId="8832"/>
    <cellStyle name="常规 4 16 5 4" xfId="5301"/>
    <cellStyle name="常规 4 16 5_10乡政府" xfId="8834"/>
    <cellStyle name="常规 4 16 6" xfId="3083"/>
    <cellStyle name="常规 4 16 6 2" xfId="5304"/>
    <cellStyle name="常规 4 16 6_10乡政府" xfId="8836"/>
    <cellStyle name="常规 4 16 7" xfId="3084"/>
    <cellStyle name="常规 4 16 7 2" xfId="5305"/>
    <cellStyle name="常规 4 16 7_12乡中学" xfId="7958"/>
    <cellStyle name="常规 4 16 8" xfId="3085"/>
    <cellStyle name="常规 4 16 8 2" xfId="5306"/>
    <cellStyle name="常规 4 16 8_12乡中学" xfId="8838"/>
    <cellStyle name="常规 4 16 9" xfId="5283"/>
    <cellStyle name="常规 4 16_12乡中学" xfId="8446"/>
    <cellStyle name="常规 4 160" xfId="12035"/>
    <cellStyle name="常规 4 161" xfId="12380"/>
    <cellStyle name="常规 4 162" xfId="12412"/>
    <cellStyle name="常规 4 163" xfId="11962"/>
    <cellStyle name="常规 4 164" xfId="12347"/>
    <cellStyle name="常规 4 165" xfId="12339"/>
    <cellStyle name="常规 4 166" xfId="12118"/>
    <cellStyle name="常规 4 167" xfId="12329"/>
    <cellStyle name="常规 4 168" xfId="12353"/>
    <cellStyle name="常规 4 169" xfId="11917"/>
    <cellStyle name="常规 4 17" xfId="3086"/>
    <cellStyle name="常规 4 17 2" xfId="3087"/>
    <cellStyle name="常规 4 17 2 2" xfId="3088"/>
    <cellStyle name="常规 4 17 2 2 2" xfId="3089"/>
    <cellStyle name="常规 4 17 2 2 2 2" xfId="5310"/>
    <cellStyle name="常规 4 17 2 2 2_12乡中学" xfId="7451"/>
    <cellStyle name="常规 4 17 2 2 3" xfId="3090"/>
    <cellStyle name="常规 4 17 2 2 3 2" xfId="5311"/>
    <cellStyle name="常规 4 17 2 2 3_12乡中学" xfId="8840"/>
    <cellStyle name="常规 4 17 2 2 4" xfId="5309"/>
    <cellStyle name="常规 4 17 2 2_10乡政府" xfId="8842"/>
    <cellStyle name="常规 4 17 2 3" xfId="3091"/>
    <cellStyle name="常规 4 17 2 3 2" xfId="3092"/>
    <cellStyle name="常规 4 17 2 3 2 2" xfId="5313"/>
    <cellStyle name="常规 4 17 2 3 2_12乡中学" xfId="7495"/>
    <cellStyle name="常规 4 17 2 3 3" xfId="3093"/>
    <cellStyle name="常规 4 17 2 3 3 2" xfId="5314"/>
    <cellStyle name="常规 4 17 2 3 3_12乡中学" xfId="8844"/>
    <cellStyle name="常规 4 17 2 3 4" xfId="5312"/>
    <cellStyle name="常规 4 17 2 3_10乡政府" xfId="8742"/>
    <cellStyle name="常规 4 17 2 4" xfId="3094"/>
    <cellStyle name="常规 4 17 2 4 2" xfId="5315"/>
    <cellStyle name="常规 4 17 2 4_10乡政府" xfId="8846"/>
    <cellStyle name="常规 4 17 2 5" xfId="3095"/>
    <cellStyle name="常规 4 17 2 5 2" xfId="5316"/>
    <cellStyle name="常规 4 17 2 5_12乡中学" xfId="8848"/>
    <cellStyle name="常规 4 17 2 6" xfId="3096"/>
    <cellStyle name="常规 4 17 2 6 2" xfId="5317"/>
    <cellStyle name="常规 4 17 2 6_12乡中学" xfId="8850"/>
    <cellStyle name="常规 4 17 2 7" xfId="5308"/>
    <cellStyle name="常规 4 17 2_县本级专项对比表（各股室填报）" xfId="7019"/>
    <cellStyle name="常规 4 17 3" xfId="3097"/>
    <cellStyle name="常规 4 17 3 2" xfId="3098"/>
    <cellStyle name="常规 4 17 3 2 2" xfId="5319"/>
    <cellStyle name="常规 4 17 3 2_10乡政府" xfId="8852"/>
    <cellStyle name="常规 4 17 3 3" xfId="3099"/>
    <cellStyle name="常规 4 17 3 3 2" xfId="5320"/>
    <cellStyle name="常规 4 17 3 3_12乡中学" xfId="8854"/>
    <cellStyle name="常规 4 17 3 4" xfId="3100"/>
    <cellStyle name="常规 4 17 3 4 2" xfId="5321"/>
    <cellStyle name="常规 4 17 3 4_12乡中学" xfId="8856"/>
    <cellStyle name="常规 4 17 3 5" xfId="5318"/>
    <cellStyle name="常规 4 17 3_12乡中学" xfId="8858"/>
    <cellStyle name="常规 4 17 4" xfId="3101"/>
    <cellStyle name="常规 4 17 4 2" xfId="3102"/>
    <cellStyle name="常规 4 17 4 2 2" xfId="5323"/>
    <cellStyle name="常规 4 17 4 2_12乡中学" xfId="8860"/>
    <cellStyle name="常规 4 17 4 3" xfId="3103"/>
    <cellStyle name="常规 4 17 4 3 2" xfId="5324"/>
    <cellStyle name="常规 4 17 4 3_12乡中学" xfId="8862"/>
    <cellStyle name="常规 4 17 4 4" xfId="5322"/>
    <cellStyle name="常规 4 17 4_10乡政府" xfId="8864"/>
    <cellStyle name="常规 4 17 5" xfId="3104"/>
    <cellStyle name="常规 4 17 5 2" xfId="3105"/>
    <cellStyle name="常规 4 17 5 2 2" xfId="5326"/>
    <cellStyle name="常规 4 17 5 2_12乡中学" xfId="8866"/>
    <cellStyle name="常规 4 17 5 3" xfId="3106"/>
    <cellStyle name="常规 4 17 5 3 2" xfId="5327"/>
    <cellStyle name="常规 4 17 5 3_12乡中学" xfId="8868"/>
    <cellStyle name="常规 4 17 5 4" xfId="5325"/>
    <cellStyle name="常规 4 17 5_10乡政府" xfId="8870"/>
    <cellStyle name="常规 4 17 6" xfId="3107"/>
    <cellStyle name="常规 4 17 6 2" xfId="5328"/>
    <cellStyle name="常规 4 17 6_10乡政府" xfId="8873"/>
    <cellStyle name="常规 4 17 7" xfId="3108"/>
    <cellStyle name="常规 4 17 7 2" xfId="5329"/>
    <cellStyle name="常规 4 17 7_12乡中学" xfId="7803"/>
    <cellStyle name="常规 4 17 8" xfId="3109"/>
    <cellStyle name="常规 4 17 8 2" xfId="5330"/>
    <cellStyle name="常规 4 17 8_12乡中学" xfId="8875"/>
    <cellStyle name="常规 4 17 9" xfId="5307"/>
    <cellStyle name="常规 4 17_12乡中学" xfId="8877"/>
    <cellStyle name="常规 4 170" xfId="12208"/>
    <cellStyle name="常规 4 171" xfId="12121"/>
    <cellStyle name="常规 4 172" xfId="12384"/>
    <cellStyle name="常规 4 173" xfId="12107"/>
    <cellStyle name="常规 4 174" xfId="11969"/>
    <cellStyle name="常规 4 175" xfId="12181"/>
    <cellStyle name="常规 4 176" xfId="11933"/>
    <cellStyle name="常规 4 177" xfId="12443"/>
    <cellStyle name="常规 4 178" xfId="12536"/>
    <cellStyle name="常规 4 179" xfId="12447"/>
    <cellStyle name="常规 4 18" xfId="3110"/>
    <cellStyle name="常规 4 18 2" xfId="3111"/>
    <cellStyle name="常规 4 18 2 2" xfId="3112"/>
    <cellStyle name="常规 4 18 2 2 2" xfId="3113"/>
    <cellStyle name="常规 4 18 2 2 2 2" xfId="5334"/>
    <cellStyle name="常规 4 18 2 2 2_12乡中学" xfId="8879"/>
    <cellStyle name="常规 4 18 2 2 3" xfId="3114"/>
    <cellStyle name="常规 4 18 2 2 3 2" xfId="5335"/>
    <cellStyle name="常规 4 18 2 2 3_12乡中学" xfId="8881"/>
    <cellStyle name="常规 4 18 2 2 4" xfId="5333"/>
    <cellStyle name="常规 4 18 2 2_10乡政府" xfId="8883"/>
    <cellStyle name="常规 4 18 2 3" xfId="3115"/>
    <cellStyle name="常规 4 18 2 3 2" xfId="3116"/>
    <cellStyle name="常规 4 18 2 3 2 2" xfId="5337"/>
    <cellStyle name="常规 4 18 2 3 2_12乡中学" xfId="6376"/>
    <cellStyle name="常规 4 18 2 3 3" xfId="3117"/>
    <cellStyle name="常规 4 18 2 3 3 2" xfId="5338"/>
    <cellStyle name="常规 4 18 2 3 3_12乡中学" xfId="8885"/>
    <cellStyle name="常规 4 18 2 3 4" xfId="5336"/>
    <cellStyle name="常规 4 18 2 3_10乡政府" xfId="8887"/>
    <cellStyle name="常规 4 18 2 4" xfId="3118"/>
    <cellStyle name="常规 4 18 2 4 2" xfId="5339"/>
    <cellStyle name="常规 4 18 2 4_10乡政府" xfId="8889"/>
    <cellStyle name="常规 4 18 2 5" xfId="3119"/>
    <cellStyle name="常规 4 18 2 5 2" xfId="5340"/>
    <cellStyle name="常规 4 18 2 5_12乡中学" xfId="8891"/>
    <cellStyle name="常规 4 18 2 6" xfId="3120"/>
    <cellStyle name="常规 4 18 2 6 2" xfId="5341"/>
    <cellStyle name="常规 4 18 2 6_12乡中学" xfId="8893"/>
    <cellStyle name="常规 4 18 2 7" xfId="5332"/>
    <cellStyle name="常规 4 18 2_县本级专项对比表（各股室填报）" xfId="8895"/>
    <cellStyle name="常规 4 18 3" xfId="3121"/>
    <cellStyle name="常规 4 18 3 2" xfId="3122"/>
    <cellStyle name="常规 4 18 3 2 2" xfId="5343"/>
    <cellStyle name="常规 4 18 3 2_10乡政府" xfId="8897"/>
    <cellStyle name="常规 4 18 3 3" xfId="3123"/>
    <cellStyle name="常规 4 18 3 3 2" xfId="5344"/>
    <cellStyle name="常规 4 18 3 3_12乡中学" xfId="8899"/>
    <cellStyle name="常规 4 18 3 4" xfId="3124"/>
    <cellStyle name="常规 4 18 3 4 2" xfId="5345"/>
    <cellStyle name="常规 4 18 3 4_12乡中学" xfId="8901"/>
    <cellStyle name="常规 4 18 3 5" xfId="5342"/>
    <cellStyle name="常规 4 18 3_12乡中学" xfId="8903"/>
    <cellStyle name="常规 4 18 4" xfId="3125"/>
    <cellStyle name="常规 4 18 4 2" xfId="3126"/>
    <cellStyle name="常规 4 18 4 2 2" xfId="5347"/>
    <cellStyle name="常规 4 18 4 2_12乡中学" xfId="8905"/>
    <cellStyle name="常规 4 18 4 3" xfId="3127"/>
    <cellStyle name="常规 4 18 4 3 2" xfId="5348"/>
    <cellStyle name="常规 4 18 4 3_12乡中学" xfId="8907"/>
    <cellStyle name="常规 4 18 4 4" xfId="5346"/>
    <cellStyle name="常规 4 18 4_10乡政府" xfId="8649"/>
    <cellStyle name="常规 4 18 5" xfId="3128"/>
    <cellStyle name="常规 4 18 5 2" xfId="3129"/>
    <cellStyle name="常规 4 18 5 2 2" xfId="5350"/>
    <cellStyle name="常规 4 18 5 2_12乡中学" xfId="8909"/>
    <cellStyle name="常规 4 18 5 3" xfId="3130"/>
    <cellStyle name="常规 4 18 5 3 2" xfId="5351"/>
    <cellStyle name="常规 4 18 5 3_12乡中学" xfId="8912"/>
    <cellStyle name="常规 4 18 5 4" xfId="5349"/>
    <cellStyle name="常规 4 18 5_10乡政府" xfId="8914"/>
    <cellStyle name="常规 4 18 6" xfId="3131"/>
    <cellStyle name="常规 4 18 6 2" xfId="5352"/>
    <cellStyle name="常规 4 18 6_10乡政府" xfId="8916"/>
    <cellStyle name="常规 4 18 7" xfId="3132"/>
    <cellStyle name="常规 4 18 7 2" xfId="5353"/>
    <cellStyle name="常规 4 18 7_12乡中学" xfId="8918"/>
    <cellStyle name="常规 4 18 8" xfId="3133"/>
    <cellStyle name="常规 4 18 8 2" xfId="5354"/>
    <cellStyle name="常规 4 18 8_12乡中学" xfId="8920"/>
    <cellStyle name="常规 4 18 9" xfId="5331"/>
    <cellStyle name="常规 4 18_12乡中学" xfId="7887"/>
    <cellStyle name="常规 4 180" xfId="12544"/>
    <cellStyle name="常规 4 181" xfId="12445"/>
    <cellStyle name="常规 4 182" xfId="12513"/>
    <cellStyle name="常规 4 183" xfId="12519"/>
    <cellStyle name="常规 4 184" xfId="12453"/>
    <cellStyle name="常规 4 185" xfId="12538"/>
    <cellStyle name="常规 4 186" xfId="12530"/>
    <cellStyle name="常规 4 187" xfId="12449"/>
    <cellStyle name="常规 4 188" xfId="12542"/>
    <cellStyle name="常规 4 189" xfId="12483"/>
    <cellStyle name="常规 4 19" xfId="3134"/>
    <cellStyle name="常规 4 19 2" xfId="3135"/>
    <cellStyle name="常规 4 19 2 2" xfId="3136"/>
    <cellStyle name="常规 4 19 2 2 2" xfId="3137"/>
    <cellStyle name="常规 4 19 2 2 2 2" xfId="5358"/>
    <cellStyle name="常规 4 19 2 2 2_12乡中学" xfId="8922"/>
    <cellStyle name="常规 4 19 2 2 3" xfId="3138"/>
    <cellStyle name="常规 4 19 2 2 3 2" xfId="5359"/>
    <cellStyle name="常规 4 19 2 2 3_12乡中学" xfId="8924"/>
    <cellStyle name="常规 4 19 2 2 4" xfId="5357"/>
    <cellStyle name="常规 4 19 2 2_10乡政府" xfId="8926"/>
    <cellStyle name="常规 4 19 2 3" xfId="3139"/>
    <cellStyle name="常规 4 19 2 3 2" xfId="3140"/>
    <cellStyle name="常规 4 19 2 3 2 2" xfId="5361"/>
    <cellStyle name="常规 4 19 2 3 2_12乡中学" xfId="8928"/>
    <cellStyle name="常规 4 19 2 3 3" xfId="3141"/>
    <cellStyle name="常规 4 19 2 3 3 2" xfId="5362"/>
    <cellStyle name="常规 4 19 2 3 3_12乡中学" xfId="8930"/>
    <cellStyle name="常规 4 19 2 3 4" xfId="5360"/>
    <cellStyle name="常规 4 19 2 3_10乡政府" xfId="8932"/>
    <cellStyle name="常规 4 19 2 4" xfId="3142"/>
    <cellStyle name="常规 4 19 2 4 2" xfId="5363"/>
    <cellStyle name="常规 4 19 2 4_10乡政府" xfId="8934"/>
    <cellStyle name="常规 4 19 2 5" xfId="3143"/>
    <cellStyle name="常规 4 19 2 5 2" xfId="5364"/>
    <cellStyle name="常规 4 19 2 5_12乡中学" xfId="8936"/>
    <cellStyle name="常规 4 19 2 6" xfId="3144"/>
    <cellStyle name="常规 4 19 2 6 2" xfId="5365"/>
    <cellStyle name="常规 4 19 2 6_12乡中学" xfId="8938"/>
    <cellStyle name="常规 4 19 2 7" xfId="5356"/>
    <cellStyle name="常规 4 19 2_县本级专项对比表（各股室填报）" xfId="8940"/>
    <cellStyle name="常规 4 19 3" xfId="3145"/>
    <cellStyle name="常规 4 19 3 2" xfId="3146"/>
    <cellStyle name="常规 4 19 3 2 2" xfId="5367"/>
    <cellStyle name="常规 4 19 3 2_10乡政府" xfId="8942"/>
    <cellStyle name="常规 4 19 3 3" xfId="3147"/>
    <cellStyle name="常规 4 19 3 3 2" xfId="5368"/>
    <cellStyle name="常规 4 19 3 3_12乡中学" xfId="8944"/>
    <cellStyle name="常规 4 19 3 4" xfId="3148"/>
    <cellStyle name="常规 4 19 3 4 2" xfId="5369"/>
    <cellStyle name="常规 4 19 3 4_12乡中学" xfId="8946"/>
    <cellStyle name="常规 4 19 3 5" xfId="5366"/>
    <cellStyle name="常规 4 19 3_12乡中学" xfId="8948"/>
    <cellStyle name="常规 4 19 4" xfId="3149"/>
    <cellStyle name="常规 4 19 4 2" xfId="3150"/>
    <cellStyle name="常规 4 19 4 2 2" xfId="5371"/>
    <cellStyle name="常规 4 19 4 2_12乡中学" xfId="8950"/>
    <cellStyle name="常规 4 19 4 3" xfId="3151"/>
    <cellStyle name="常规 4 19 4 3 2" xfId="5372"/>
    <cellStyle name="常规 4 19 4 3_12乡中学" xfId="8952"/>
    <cellStyle name="常规 4 19 4 4" xfId="5370"/>
    <cellStyle name="常规 4 19 4_10乡政府" xfId="8954"/>
    <cellStyle name="常规 4 19 5" xfId="3152"/>
    <cellStyle name="常规 4 19 5 2" xfId="3153"/>
    <cellStyle name="常规 4 19 5 2 2" xfId="5374"/>
    <cellStyle name="常规 4 19 5 2_12乡中学" xfId="8956"/>
    <cellStyle name="常规 4 19 5 3" xfId="3154"/>
    <cellStyle name="常规 4 19 5 3 2" xfId="5375"/>
    <cellStyle name="常规 4 19 5 3_12乡中学" xfId="8958"/>
    <cellStyle name="常规 4 19 5 4" xfId="5373"/>
    <cellStyle name="常规 4 19 5_10乡政府" xfId="8960"/>
    <cellStyle name="常规 4 19 6" xfId="3155"/>
    <cellStyle name="常规 4 19 6 2" xfId="5376"/>
    <cellStyle name="常规 4 19 6_10乡政府" xfId="8962"/>
    <cellStyle name="常规 4 19 7" xfId="3156"/>
    <cellStyle name="常规 4 19 7 2" xfId="5377"/>
    <cellStyle name="常规 4 19 7_12乡中学" xfId="8964"/>
    <cellStyle name="常规 4 19 8" xfId="3157"/>
    <cellStyle name="常规 4 19 8 2" xfId="5378"/>
    <cellStyle name="常规 4 19 8_12乡中学" xfId="8966"/>
    <cellStyle name="常规 4 19 9" xfId="5355"/>
    <cellStyle name="常规 4 19_12乡中学" xfId="8503"/>
    <cellStyle name="常规 4 190" xfId="12472"/>
    <cellStyle name="常规 4 191" xfId="12529"/>
    <cellStyle name="常规 4 192" xfId="12456"/>
    <cellStyle name="常规 4 193" xfId="12454"/>
    <cellStyle name="常规 4 194" xfId="12540"/>
    <cellStyle name="常规 4 195" xfId="12514"/>
    <cellStyle name="常规 4 196" xfId="12527"/>
    <cellStyle name="常规 4 197" xfId="12455"/>
    <cellStyle name="常规 4 198" xfId="12539"/>
    <cellStyle name="常规 4 199" xfId="12523"/>
    <cellStyle name="常规 4 2" xfId="3158"/>
    <cellStyle name="常规 4 2 10" xfId="5857"/>
    <cellStyle name="常规 4 2 11" xfId="5925"/>
    <cellStyle name="常规 4 2 2" xfId="3159"/>
    <cellStyle name="常规 4 2 2 2" xfId="3160"/>
    <cellStyle name="常规 4 2 2 2 2" xfId="3161"/>
    <cellStyle name="常规 4 2 2 2 2 2" xfId="5382"/>
    <cellStyle name="常规 4 2 2 2 2_12乡中学" xfId="8968"/>
    <cellStyle name="常规 4 2 2 2 3" xfId="3162"/>
    <cellStyle name="常规 4 2 2 2 3 2" xfId="5383"/>
    <cellStyle name="常规 4 2 2 2 3_12乡中学" xfId="8969"/>
    <cellStyle name="常规 4 2 2 2 4" xfId="5381"/>
    <cellStyle name="常规 4 2 2 2_10乡政府" xfId="8970"/>
    <cellStyle name="常规 4 2 2 3" xfId="3163"/>
    <cellStyle name="常规 4 2 2 3 2" xfId="3164"/>
    <cellStyle name="常规 4 2 2 3 2 2" xfId="5385"/>
    <cellStyle name="常规 4 2 2 3 2_12乡中学" xfId="8971"/>
    <cellStyle name="常规 4 2 2 3 3" xfId="3165"/>
    <cellStyle name="常规 4 2 2 3 3 2" xfId="5386"/>
    <cellStyle name="常规 4 2 2 3 3_12乡中学" xfId="8972"/>
    <cellStyle name="常规 4 2 2 3 4" xfId="5384"/>
    <cellStyle name="常规 4 2 2 3_10乡政府" xfId="8973"/>
    <cellStyle name="常规 4 2 2 4" xfId="3166"/>
    <cellStyle name="常规 4 2 2 4 2" xfId="5387"/>
    <cellStyle name="常规 4 2 2 4_10乡政府" xfId="8974"/>
    <cellStyle name="常规 4 2 2 5" xfId="3167"/>
    <cellStyle name="常规 4 2 2 5 2" xfId="5388"/>
    <cellStyle name="常规 4 2 2 5_12乡中学" xfId="8975"/>
    <cellStyle name="常规 4 2 2 6" xfId="3168"/>
    <cellStyle name="常规 4 2 2 6 2" xfId="5389"/>
    <cellStyle name="常规 4 2 2 6_12乡中学" xfId="8976"/>
    <cellStyle name="常规 4 2 2 7" xfId="5380"/>
    <cellStyle name="常规 4 2 2_县本级专项对比表（各股室填报）" xfId="8104"/>
    <cellStyle name="常规 4 2 3" xfId="3169"/>
    <cellStyle name="常规 4 2 3 2" xfId="3170"/>
    <cellStyle name="常规 4 2 3 2 2" xfId="5391"/>
    <cellStyle name="常规 4 2 3 2_10乡政府" xfId="8977"/>
    <cellStyle name="常规 4 2 3 3" xfId="3171"/>
    <cellStyle name="常规 4 2 3 3 2" xfId="5392"/>
    <cellStyle name="常规 4 2 3 3_12乡中学" xfId="8978"/>
    <cellStyle name="常规 4 2 3 4" xfId="3172"/>
    <cellStyle name="常规 4 2 3 4 2" xfId="5393"/>
    <cellStyle name="常规 4 2 3 4_12乡中学" xfId="8979"/>
    <cellStyle name="常规 4 2 3 5" xfId="5390"/>
    <cellStyle name="常规 4 2 3_12乡中学" xfId="8980"/>
    <cellStyle name="常规 4 2 4" xfId="3173"/>
    <cellStyle name="常规 4 2 4 2" xfId="3174"/>
    <cellStyle name="常规 4 2 4 2 2" xfId="5395"/>
    <cellStyle name="常规 4 2 4 2_12乡中学" xfId="8981"/>
    <cellStyle name="常规 4 2 4 3" xfId="3175"/>
    <cellStyle name="常规 4 2 4 3 2" xfId="5396"/>
    <cellStyle name="常规 4 2 4 3_12乡中学" xfId="8982"/>
    <cellStyle name="常规 4 2 4 4" xfId="5394"/>
    <cellStyle name="常规 4 2 4_10乡政府" xfId="8983"/>
    <cellStyle name="常规 4 2 5" xfId="3176"/>
    <cellStyle name="常规 4 2 5 2" xfId="3177"/>
    <cellStyle name="常规 4 2 5 2 2" xfId="5398"/>
    <cellStyle name="常规 4 2 5 2_12乡中学" xfId="7582"/>
    <cellStyle name="常规 4 2 5 3" xfId="3178"/>
    <cellStyle name="常规 4 2 5 3 2" xfId="5399"/>
    <cellStyle name="常规 4 2 5 3_12乡中学" xfId="7586"/>
    <cellStyle name="常规 4 2 5 4" xfId="5397"/>
    <cellStyle name="常规 4 2 5_10乡政府" xfId="8984"/>
    <cellStyle name="常规 4 2 6" xfId="3179"/>
    <cellStyle name="常规 4 2 6 2" xfId="5400"/>
    <cellStyle name="常规 4 2 6_10乡政府" xfId="8985"/>
    <cellStyle name="常规 4 2 7" xfId="3180"/>
    <cellStyle name="常规 4 2 7 2" xfId="5401"/>
    <cellStyle name="常规 4 2 7_12乡中学" xfId="7675"/>
    <cellStyle name="常规 4 2 8" xfId="3181"/>
    <cellStyle name="常规 4 2 8 2" xfId="5402"/>
    <cellStyle name="常规 4 2 8_12乡中学" xfId="7796"/>
    <cellStyle name="常规 4 2 9" xfId="5379"/>
    <cellStyle name="常规 4 2_12乡中学" xfId="8986"/>
    <cellStyle name="常规 4 20" xfId="3182"/>
    <cellStyle name="常规 4 20 2" xfId="3183"/>
    <cellStyle name="常规 4 20 2 2" xfId="3184"/>
    <cellStyle name="常规 4 20 2 2 2" xfId="3185"/>
    <cellStyle name="常规 4 20 2 2 2 2" xfId="5406"/>
    <cellStyle name="常规 4 20 2 2 2_12乡中学" xfId="8755"/>
    <cellStyle name="常规 4 20 2 2 3" xfId="3186"/>
    <cellStyle name="常规 4 20 2 2 3 2" xfId="5407"/>
    <cellStyle name="常规 4 20 2 2 3_12乡中学" xfId="8757"/>
    <cellStyle name="常规 4 20 2 2 4" xfId="5405"/>
    <cellStyle name="常规 4 20 2 2_10乡政府" xfId="8759"/>
    <cellStyle name="常规 4 20 2 3" xfId="3187"/>
    <cellStyle name="常规 4 20 2 3 2" xfId="3188"/>
    <cellStyle name="常规 4 20 2 3 2 2" xfId="5409"/>
    <cellStyle name="常规 4 20 2 3 2_12乡中学" xfId="8761"/>
    <cellStyle name="常规 4 20 2 3 3" xfId="3189"/>
    <cellStyle name="常规 4 20 2 3 3 2" xfId="5410"/>
    <cellStyle name="常规 4 20 2 3 3_12乡中学" xfId="8763"/>
    <cellStyle name="常规 4 20 2 3 4" xfId="5408"/>
    <cellStyle name="常规 4 20 2 3_10乡政府" xfId="8765"/>
    <cellStyle name="常规 4 20 2 4" xfId="3190"/>
    <cellStyle name="常规 4 20 2 4 2" xfId="5411"/>
    <cellStyle name="常规 4 20 2 4_10乡政府" xfId="8767"/>
    <cellStyle name="常规 4 20 2 5" xfId="3191"/>
    <cellStyle name="常规 4 20 2 5 2" xfId="5412"/>
    <cellStyle name="常规 4 20 2 5_12乡中学" xfId="8769"/>
    <cellStyle name="常规 4 20 2 6" xfId="3192"/>
    <cellStyle name="常规 4 20 2 6 2" xfId="5413"/>
    <cellStyle name="常规 4 20 2 6_12乡中学" xfId="8771"/>
    <cellStyle name="常规 4 20 2 7" xfId="5404"/>
    <cellStyle name="常规 4 20 2_县本级专项对比表（各股室填报）" xfId="8773"/>
    <cellStyle name="常规 4 20 3" xfId="3193"/>
    <cellStyle name="常规 4 20 3 2" xfId="3194"/>
    <cellStyle name="常规 4 20 3 2 2" xfId="5415"/>
    <cellStyle name="常规 4 20 3 2_10乡政府" xfId="8775"/>
    <cellStyle name="常规 4 20 3 3" xfId="3195"/>
    <cellStyle name="常规 4 20 3 3 2" xfId="5416"/>
    <cellStyle name="常规 4 20 3 3_12乡中学" xfId="8777"/>
    <cellStyle name="常规 4 20 3 4" xfId="3196"/>
    <cellStyle name="常规 4 20 3 4 2" xfId="5417"/>
    <cellStyle name="常规 4 20 3 4_12乡中学" xfId="8779"/>
    <cellStyle name="常规 4 20 3 5" xfId="5414"/>
    <cellStyle name="常规 4 20 3_12乡中学" xfId="8373"/>
    <cellStyle name="常规 4 20 4" xfId="3197"/>
    <cellStyle name="常规 4 20 4 2" xfId="3198"/>
    <cellStyle name="常规 4 20 4 2 2" xfId="5419"/>
    <cellStyle name="常规 4 20 4 2_12乡中学" xfId="8781"/>
    <cellStyle name="常规 4 20 4 3" xfId="3199"/>
    <cellStyle name="常规 4 20 4 3 2" xfId="5420"/>
    <cellStyle name="常规 4 20 4 3_12乡中学" xfId="8783"/>
    <cellStyle name="常规 4 20 4 4" xfId="5418"/>
    <cellStyle name="常规 4 20 4_10乡政府" xfId="8785"/>
    <cellStyle name="常规 4 20 5" xfId="3200"/>
    <cellStyle name="常规 4 20 5 2" xfId="3201"/>
    <cellStyle name="常规 4 20 5 2 2" xfId="5422"/>
    <cellStyle name="常规 4 20 5 2_12乡中学" xfId="8787"/>
    <cellStyle name="常规 4 20 5 3" xfId="3202"/>
    <cellStyle name="常规 4 20 5 3 2" xfId="5423"/>
    <cellStyle name="常规 4 20 5 3_12乡中学" xfId="8789"/>
    <cellStyle name="常规 4 20 5 4" xfId="5421"/>
    <cellStyle name="常规 4 20 5_10乡政府" xfId="8791"/>
    <cellStyle name="常规 4 20 6" xfId="3203"/>
    <cellStyle name="常规 4 20 6 2" xfId="5424"/>
    <cellStyle name="常规 4 20 6_10乡政府" xfId="8793"/>
    <cellStyle name="常规 4 20 7" xfId="3204"/>
    <cellStyle name="常规 4 20 7 2" xfId="5425"/>
    <cellStyle name="常规 4 20 7_12乡中学" xfId="8795"/>
    <cellStyle name="常规 4 20 8" xfId="3205"/>
    <cellStyle name="常规 4 20 8 2" xfId="5426"/>
    <cellStyle name="常规 4 20 8_12乡中学" xfId="8797"/>
    <cellStyle name="常规 4 20 9" xfId="5403"/>
    <cellStyle name="常规 4 20_12乡中学" xfId="8734"/>
    <cellStyle name="常规 4 200" xfId="12451"/>
    <cellStyle name="常规 4 201" xfId="12488"/>
    <cellStyle name="常规 4 202" xfId="12484"/>
    <cellStyle name="常规 4 203" xfId="11900"/>
    <cellStyle name="常规 4 204" xfId="12841"/>
    <cellStyle name="常规 4 205" xfId="12847"/>
    <cellStyle name="常规 4 21" xfId="3206"/>
    <cellStyle name="常规 4 21 2" xfId="3207"/>
    <cellStyle name="常规 4 21 2 2" xfId="3208"/>
    <cellStyle name="常规 4 21 2 2 2" xfId="3209"/>
    <cellStyle name="常规 4 21 2 2 2 2" xfId="5430"/>
    <cellStyle name="常规 4 21 2 2 2_12乡中学" xfId="8799"/>
    <cellStyle name="常规 4 21 2 2 3" xfId="3210"/>
    <cellStyle name="常规 4 21 2 2 3 2" xfId="5431"/>
    <cellStyle name="常规 4 21 2 2 3_12乡中学" xfId="8801"/>
    <cellStyle name="常规 4 21 2 2 4" xfId="5429"/>
    <cellStyle name="常规 4 21 2 2_10乡政府" xfId="8803"/>
    <cellStyle name="常规 4 21 2 3" xfId="3211"/>
    <cellStyle name="常规 4 21 2 3 2" xfId="3212"/>
    <cellStyle name="常规 4 21 2 3 2 2" xfId="5433"/>
    <cellStyle name="常规 4 21 2 3 2_12乡中学" xfId="8805"/>
    <cellStyle name="常规 4 21 2 3 3" xfId="3213"/>
    <cellStyle name="常规 4 21 2 3 3 2" xfId="5434"/>
    <cellStyle name="常规 4 21 2 3 3_12乡中学" xfId="8807"/>
    <cellStyle name="常规 4 21 2 3 4" xfId="5432"/>
    <cellStyle name="常规 4 21 2 3_10乡政府" xfId="8809"/>
    <cellStyle name="常规 4 21 2 4" xfId="3214"/>
    <cellStyle name="常规 4 21 2 4 2" xfId="5435"/>
    <cellStyle name="常规 4 21 2 4_10乡政府" xfId="8811"/>
    <cellStyle name="常规 4 21 2 5" xfId="3215"/>
    <cellStyle name="常规 4 21 2 5 2" xfId="5436"/>
    <cellStyle name="常规 4 21 2 5_12乡中学" xfId="8813"/>
    <cellStyle name="常规 4 21 2 6" xfId="3216"/>
    <cellStyle name="常规 4 21 2 6 2" xfId="5437"/>
    <cellStyle name="常规 4 21 2 6_12乡中学" xfId="8815"/>
    <cellStyle name="常规 4 21 2 7" xfId="5428"/>
    <cellStyle name="常规 4 21 2_县本级专项对比表（各股室填报）" xfId="8817"/>
    <cellStyle name="常规 4 21 3" xfId="3217"/>
    <cellStyle name="常规 4 21 3 2" xfId="3218"/>
    <cellStyle name="常规 4 21 3 2 2" xfId="5439"/>
    <cellStyle name="常规 4 21 3 2_10乡政府" xfId="8819"/>
    <cellStyle name="常规 4 21 3 3" xfId="3219"/>
    <cellStyle name="常规 4 21 3 3 2" xfId="5440"/>
    <cellStyle name="常规 4 21 3 3_12乡中学" xfId="8821"/>
    <cellStyle name="常规 4 21 3 4" xfId="3220"/>
    <cellStyle name="常规 4 21 3 4 2" xfId="5441"/>
    <cellStyle name="常规 4 21 3 4_12乡中学" xfId="8823"/>
    <cellStyle name="常规 4 21 3 5" xfId="5438"/>
    <cellStyle name="常规 4 21 3_12乡中学" xfId="8825"/>
    <cellStyle name="常规 4 21 4" xfId="3221"/>
    <cellStyle name="常规 4 21 4 2" xfId="3222"/>
    <cellStyle name="常规 4 21 4 2 2" xfId="5443"/>
    <cellStyle name="常规 4 21 4 2_12乡中学" xfId="8827"/>
    <cellStyle name="常规 4 21 4 3" xfId="3223"/>
    <cellStyle name="常规 4 21 4 3 2" xfId="5444"/>
    <cellStyle name="常规 4 21 4 3_12乡中学" xfId="8057"/>
    <cellStyle name="常规 4 21 4 4" xfId="5442"/>
    <cellStyle name="常规 4 21 4_10乡政府" xfId="8829"/>
    <cellStyle name="常规 4 21 5" xfId="3224"/>
    <cellStyle name="常规 4 21 5 2" xfId="3225"/>
    <cellStyle name="常规 4 21 5 2 2" xfId="5446"/>
    <cellStyle name="常规 4 21 5 2_12乡中学" xfId="8831"/>
    <cellStyle name="常规 4 21 5 3" xfId="3226"/>
    <cellStyle name="常规 4 21 5 3 2" xfId="5447"/>
    <cellStyle name="常规 4 21 5 3_12乡中学" xfId="8833"/>
    <cellStyle name="常规 4 21 5 4" xfId="5445"/>
    <cellStyle name="常规 4 21 5_10乡政府" xfId="8835"/>
    <cellStyle name="常规 4 21 6" xfId="3227"/>
    <cellStyle name="常规 4 21 6 2" xfId="5448"/>
    <cellStyle name="常规 4 21 6_10乡政府" xfId="8837"/>
    <cellStyle name="常规 4 21 7" xfId="3228"/>
    <cellStyle name="常规 4 21 7 2" xfId="5449"/>
    <cellStyle name="常规 4 21 7_12乡中学" xfId="7959"/>
    <cellStyle name="常规 4 21 8" xfId="3229"/>
    <cellStyle name="常规 4 21 8 2" xfId="5450"/>
    <cellStyle name="常规 4 21 8_12乡中学" xfId="8839"/>
    <cellStyle name="常规 4 21 9" xfId="5427"/>
    <cellStyle name="常规 4 21_12乡中学" xfId="8447"/>
    <cellStyle name="常规 4 22" xfId="3230"/>
    <cellStyle name="常规 4 22 2" xfId="3231"/>
    <cellStyle name="常规 4 22 2 2" xfId="3232"/>
    <cellStyle name="常规 4 22 2 2 2" xfId="3233"/>
    <cellStyle name="常规 4 22 2 2 2 2" xfId="5454"/>
    <cellStyle name="常规 4 22 2 2 2_12乡中学" xfId="7450"/>
    <cellStyle name="常规 4 22 2 2 3" xfId="3234"/>
    <cellStyle name="常规 4 22 2 2 3 2" xfId="5455"/>
    <cellStyle name="常规 4 22 2 2 3_12乡中学" xfId="8841"/>
    <cellStyle name="常规 4 22 2 2 4" xfId="5453"/>
    <cellStyle name="常规 4 22 2 2_10乡政府" xfId="8843"/>
    <cellStyle name="常规 4 22 2 3" xfId="3235"/>
    <cellStyle name="常规 4 22 2 3 2" xfId="3236"/>
    <cellStyle name="常规 4 22 2 3 2 2" xfId="5457"/>
    <cellStyle name="常规 4 22 2 3 2_12乡中学" xfId="7494"/>
    <cellStyle name="常规 4 22 2 3 3" xfId="3237"/>
    <cellStyle name="常规 4 22 2 3 3 2" xfId="5458"/>
    <cellStyle name="常规 4 22 2 3 3_12乡中学" xfId="8845"/>
    <cellStyle name="常规 4 22 2 3 4" xfId="5456"/>
    <cellStyle name="常规 4 22 2 3_10乡政府" xfId="8743"/>
    <cellStyle name="常规 4 22 2 4" xfId="3238"/>
    <cellStyle name="常规 4 22 2 4 2" xfId="5459"/>
    <cellStyle name="常规 4 22 2 4_10乡政府" xfId="8847"/>
    <cellStyle name="常规 4 22 2 5" xfId="3239"/>
    <cellStyle name="常规 4 22 2 5 2" xfId="5460"/>
    <cellStyle name="常规 4 22 2 5_12乡中学" xfId="8849"/>
    <cellStyle name="常规 4 22 2 6" xfId="3240"/>
    <cellStyle name="常规 4 22 2 6 2" xfId="5461"/>
    <cellStyle name="常规 4 22 2 6_12乡中学" xfId="8851"/>
    <cellStyle name="常规 4 22 2 7" xfId="5452"/>
    <cellStyle name="常规 4 22 2_县本级专项对比表（各股室填报）" xfId="7018"/>
    <cellStyle name="常规 4 22 3" xfId="3241"/>
    <cellStyle name="常规 4 22 3 2" xfId="3242"/>
    <cellStyle name="常规 4 22 3 2 2" xfId="5463"/>
    <cellStyle name="常规 4 22 3 2_10乡政府" xfId="8853"/>
    <cellStyle name="常规 4 22 3 3" xfId="3243"/>
    <cellStyle name="常规 4 22 3 3 2" xfId="5464"/>
    <cellStyle name="常规 4 22 3 3_12乡中学" xfId="8855"/>
    <cellStyle name="常规 4 22 3 4" xfId="3244"/>
    <cellStyle name="常规 4 22 3 4 2" xfId="5465"/>
    <cellStyle name="常规 4 22 3 4_12乡中学" xfId="8857"/>
    <cellStyle name="常规 4 22 3 5" xfId="5462"/>
    <cellStyle name="常规 4 22 3_12乡中学" xfId="8859"/>
    <cellStyle name="常规 4 22 4" xfId="3245"/>
    <cellStyle name="常规 4 22 4 2" xfId="3246"/>
    <cellStyle name="常规 4 22 4 2 2" xfId="5467"/>
    <cellStyle name="常规 4 22 4 2_12乡中学" xfId="8861"/>
    <cellStyle name="常规 4 22 4 3" xfId="3247"/>
    <cellStyle name="常规 4 22 4 3 2" xfId="5468"/>
    <cellStyle name="常规 4 22 4 3_12乡中学" xfId="8863"/>
    <cellStyle name="常规 4 22 4 4" xfId="5466"/>
    <cellStyle name="常规 4 22 4_10乡政府" xfId="8865"/>
    <cellStyle name="常规 4 22 5" xfId="3248"/>
    <cellStyle name="常规 4 22 5 2" xfId="3249"/>
    <cellStyle name="常规 4 22 5 2 2" xfId="5470"/>
    <cellStyle name="常规 4 22 5 2_12乡中学" xfId="8867"/>
    <cellStyle name="常规 4 22 5 3" xfId="3250"/>
    <cellStyle name="常规 4 22 5 3 2" xfId="5471"/>
    <cellStyle name="常规 4 22 5 3_12乡中学" xfId="8869"/>
    <cellStyle name="常规 4 22 5 4" xfId="5469"/>
    <cellStyle name="常规 4 22 5_10乡政府" xfId="8871"/>
    <cellStyle name="常规 4 22 6" xfId="3251"/>
    <cellStyle name="常规 4 22 6 2" xfId="5472"/>
    <cellStyle name="常规 4 22 6_10乡政府" xfId="8874"/>
    <cellStyle name="常规 4 22 7" xfId="3252"/>
    <cellStyle name="常规 4 22 7 2" xfId="5473"/>
    <cellStyle name="常规 4 22 7_12乡中学" xfId="7802"/>
    <cellStyle name="常规 4 22 8" xfId="3253"/>
    <cellStyle name="常规 4 22 8 2" xfId="5474"/>
    <cellStyle name="常规 4 22 8_12乡中学" xfId="8876"/>
    <cellStyle name="常规 4 22 9" xfId="5451"/>
    <cellStyle name="常规 4 22_12乡中学" xfId="8878"/>
    <cellStyle name="常规 4 23" xfId="3254"/>
    <cellStyle name="常规 4 23 2" xfId="3255"/>
    <cellStyle name="常规 4 23 2 2" xfId="3256"/>
    <cellStyle name="常规 4 23 2 2 2" xfId="3257"/>
    <cellStyle name="常规 4 23 2 2 2 2" xfId="5478"/>
    <cellStyle name="常规 4 23 2 2 2_12乡中学" xfId="8880"/>
    <cellStyle name="常规 4 23 2 2 3" xfId="3258"/>
    <cellStyle name="常规 4 23 2 2 3 2" xfId="5479"/>
    <cellStyle name="常规 4 23 2 2 3_12乡中学" xfId="8882"/>
    <cellStyle name="常规 4 23 2 2 4" xfId="5477"/>
    <cellStyle name="常规 4 23 2 2_10乡政府" xfId="8884"/>
    <cellStyle name="常规 4 23 2 3" xfId="3259"/>
    <cellStyle name="常规 4 23 2 3 2" xfId="3260"/>
    <cellStyle name="常规 4 23 2 3 2 2" xfId="5481"/>
    <cellStyle name="常规 4 23 2 3 2_12乡中学" xfId="6375"/>
    <cellStyle name="常规 4 23 2 3 3" xfId="3261"/>
    <cellStyle name="常规 4 23 2 3 3 2" xfId="5482"/>
    <cellStyle name="常规 4 23 2 3 3_12乡中学" xfId="8886"/>
    <cellStyle name="常规 4 23 2 3 4" xfId="5480"/>
    <cellStyle name="常规 4 23 2 3_10乡政府" xfId="8888"/>
    <cellStyle name="常规 4 23 2 4" xfId="3262"/>
    <cellStyle name="常规 4 23 2 4 2" xfId="5483"/>
    <cellStyle name="常规 4 23 2 4_10乡政府" xfId="8890"/>
    <cellStyle name="常规 4 23 2 5" xfId="3263"/>
    <cellStyle name="常规 4 23 2 5 2" xfId="5484"/>
    <cellStyle name="常规 4 23 2 5_12乡中学" xfId="8892"/>
    <cellStyle name="常规 4 23 2 6" xfId="3264"/>
    <cellStyle name="常规 4 23 2 6 2" xfId="5485"/>
    <cellStyle name="常规 4 23 2 6_12乡中学" xfId="8894"/>
    <cellStyle name="常规 4 23 2 7" xfId="5476"/>
    <cellStyle name="常规 4 23 2_县本级专项对比表（各股室填报）" xfId="8896"/>
    <cellStyle name="常规 4 23 3" xfId="3265"/>
    <cellStyle name="常规 4 23 3 2" xfId="3266"/>
    <cellStyle name="常规 4 23 3 2 2" xfId="5487"/>
    <cellStyle name="常规 4 23 3 2_10乡政府" xfId="8898"/>
    <cellStyle name="常规 4 23 3 3" xfId="3267"/>
    <cellStyle name="常规 4 23 3 3 2" xfId="5488"/>
    <cellStyle name="常规 4 23 3 3_12乡中学" xfId="8900"/>
    <cellStyle name="常规 4 23 3 4" xfId="3268"/>
    <cellStyle name="常规 4 23 3 4 2" xfId="5489"/>
    <cellStyle name="常规 4 23 3 4_12乡中学" xfId="8902"/>
    <cellStyle name="常规 4 23 3 5" xfId="5486"/>
    <cellStyle name="常规 4 23 3_12乡中学" xfId="8904"/>
    <cellStyle name="常规 4 23 4" xfId="3269"/>
    <cellStyle name="常规 4 23 4 2" xfId="3270"/>
    <cellStyle name="常规 4 23 4 2 2" xfId="5491"/>
    <cellStyle name="常规 4 23 4 2_12乡中学" xfId="8906"/>
    <cellStyle name="常规 4 23 4 3" xfId="3271"/>
    <cellStyle name="常规 4 23 4 3 2" xfId="5492"/>
    <cellStyle name="常规 4 23 4 3_12乡中学" xfId="8908"/>
    <cellStyle name="常规 4 23 4 4" xfId="5490"/>
    <cellStyle name="常规 4 23 4_10乡政府" xfId="8650"/>
    <cellStyle name="常规 4 23 5" xfId="3272"/>
    <cellStyle name="常规 4 23 5 2" xfId="3273"/>
    <cellStyle name="常规 4 23 5 2 2" xfId="5494"/>
    <cellStyle name="常规 4 23 5 2_12乡中学" xfId="8910"/>
    <cellStyle name="常规 4 23 5 3" xfId="3274"/>
    <cellStyle name="常规 4 23 5 3 2" xfId="5495"/>
    <cellStyle name="常规 4 23 5 3_12乡中学" xfId="8913"/>
    <cellStyle name="常规 4 23 5 4" xfId="5493"/>
    <cellStyle name="常规 4 23 5_10乡政府" xfId="8915"/>
    <cellStyle name="常规 4 23 6" xfId="3275"/>
    <cellStyle name="常规 4 23 6 2" xfId="5496"/>
    <cellStyle name="常规 4 23 6_10乡政府" xfId="8917"/>
    <cellStyle name="常规 4 23 7" xfId="3276"/>
    <cellStyle name="常规 4 23 7 2" xfId="5497"/>
    <cellStyle name="常规 4 23 7_12乡中学" xfId="8919"/>
    <cellStyle name="常规 4 23 8" xfId="3277"/>
    <cellStyle name="常规 4 23 8 2" xfId="5498"/>
    <cellStyle name="常规 4 23 8_12乡中学" xfId="8921"/>
    <cellStyle name="常规 4 23 9" xfId="5475"/>
    <cellStyle name="常规 4 23_12乡中学" xfId="7888"/>
    <cellStyle name="常规 4 24" xfId="3278"/>
    <cellStyle name="常规 4 24 2" xfId="3279"/>
    <cellStyle name="常规 4 24 2 2" xfId="3280"/>
    <cellStyle name="常规 4 24 2 2 2" xfId="3281"/>
    <cellStyle name="常规 4 24 2 2 2 2" xfId="5502"/>
    <cellStyle name="常规 4 24 2 2 2_12乡中学" xfId="8923"/>
    <cellStyle name="常规 4 24 2 2 3" xfId="3282"/>
    <cellStyle name="常规 4 24 2 2 3 2" xfId="5503"/>
    <cellStyle name="常规 4 24 2 2 3_12乡中学" xfId="8925"/>
    <cellStyle name="常规 4 24 2 2 4" xfId="5501"/>
    <cellStyle name="常规 4 24 2 2_10乡政府" xfId="8927"/>
    <cellStyle name="常规 4 24 2 3" xfId="3283"/>
    <cellStyle name="常规 4 24 2 3 2" xfId="3284"/>
    <cellStyle name="常规 4 24 2 3 2 2" xfId="5505"/>
    <cellStyle name="常规 4 24 2 3 2_12乡中学" xfId="8929"/>
    <cellStyle name="常规 4 24 2 3 3" xfId="3285"/>
    <cellStyle name="常规 4 24 2 3 3 2" xfId="5506"/>
    <cellStyle name="常规 4 24 2 3 3_12乡中学" xfId="8931"/>
    <cellStyle name="常规 4 24 2 3 4" xfId="5504"/>
    <cellStyle name="常规 4 24 2 3_10乡政府" xfId="8933"/>
    <cellStyle name="常规 4 24 2 4" xfId="3286"/>
    <cellStyle name="常规 4 24 2 4 2" xfId="5507"/>
    <cellStyle name="常规 4 24 2 4_10乡政府" xfId="8935"/>
    <cellStyle name="常规 4 24 2 5" xfId="3287"/>
    <cellStyle name="常规 4 24 2 5 2" xfId="5508"/>
    <cellStyle name="常规 4 24 2 5_12乡中学" xfId="8937"/>
    <cellStyle name="常规 4 24 2 6" xfId="3288"/>
    <cellStyle name="常规 4 24 2 6 2" xfId="5509"/>
    <cellStyle name="常规 4 24 2 6_12乡中学" xfId="8939"/>
    <cellStyle name="常规 4 24 2 7" xfId="5500"/>
    <cellStyle name="常规 4 24 2_县本级专项对比表（各股室填报）" xfId="8941"/>
    <cellStyle name="常规 4 24 3" xfId="3289"/>
    <cellStyle name="常规 4 24 3 2" xfId="3290"/>
    <cellStyle name="常规 4 24 3 2 2" xfId="5511"/>
    <cellStyle name="常规 4 24 3 2_10乡政府" xfId="8943"/>
    <cellStyle name="常规 4 24 3 3" xfId="3291"/>
    <cellStyle name="常规 4 24 3 3 2" xfId="5512"/>
    <cellStyle name="常规 4 24 3 3_12乡中学" xfId="8945"/>
    <cellStyle name="常规 4 24 3 4" xfId="3292"/>
    <cellStyle name="常规 4 24 3 4 2" xfId="5513"/>
    <cellStyle name="常规 4 24 3 4_12乡中学" xfId="8947"/>
    <cellStyle name="常规 4 24 3 5" xfId="5510"/>
    <cellStyle name="常规 4 24 3_12乡中学" xfId="8949"/>
    <cellStyle name="常规 4 24 4" xfId="3293"/>
    <cellStyle name="常规 4 24 4 2" xfId="3294"/>
    <cellStyle name="常规 4 24 4 2 2" xfId="5515"/>
    <cellStyle name="常规 4 24 4 2_12乡中学" xfId="8951"/>
    <cellStyle name="常规 4 24 4 3" xfId="3295"/>
    <cellStyle name="常规 4 24 4 3 2" xfId="5516"/>
    <cellStyle name="常规 4 24 4 3_12乡中学" xfId="8953"/>
    <cellStyle name="常规 4 24 4 4" xfId="5514"/>
    <cellStyle name="常规 4 24 4_10乡政府" xfId="8955"/>
    <cellStyle name="常规 4 24 5" xfId="3296"/>
    <cellStyle name="常规 4 24 5 2" xfId="3297"/>
    <cellStyle name="常规 4 24 5 2 2" xfId="5518"/>
    <cellStyle name="常规 4 24 5 2_12乡中学" xfId="8957"/>
    <cellStyle name="常规 4 24 5 3" xfId="3298"/>
    <cellStyle name="常规 4 24 5 3 2" xfId="5519"/>
    <cellStyle name="常规 4 24 5 3_12乡中学" xfId="8959"/>
    <cellStyle name="常规 4 24 5 4" xfId="5517"/>
    <cellStyle name="常规 4 24 5_10乡政府" xfId="8961"/>
    <cellStyle name="常规 4 24 6" xfId="3299"/>
    <cellStyle name="常规 4 24 6 2" xfId="5520"/>
    <cellStyle name="常规 4 24 6_10乡政府" xfId="8963"/>
    <cellStyle name="常规 4 24 7" xfId="3300"/>
    <cellStyle name="常规 4 24 7 2" xfId="5521"/>
    <cellStyle name="常规 4 24 7_12乡中学" xfId="8965"/>
    <cellStyle name="常规 4 24 8" xfId="3301"/>
    <cellStyle name="常规 4 24 8 2" xfId="5522"/>
    <cellStyle name="常规 4 24 8_12乡中学" xfId="8967"/>
    <cellStyle name="常规 4 24 9" xfId="5499"/>
    <cellStyle name="常规 4 24_12乡中学" xfId="8504"/>
    <cellStyle name="常规 4 25" xfId="3302"/>
    <cellStyle name="常规 4 25 2" xfId="3303"/>
    <cellStyle name="常规 4 25 2 2" xfId="3304"/>
    <cellStyle name="常规 4 25 2 2 2" xfId="3305"/>
    <cellStyle name="常规 4 25 2 2 2 2" xfId="5526"/>
    <cellStyle name="常规 4 25 2 2 2_12乡中学" xfId="6313"/>
    <cellStyle name="常规 4 25 2 2 3" xfId="3306"/>
    <cellStyle name="常规 4 25 2 2 3 2" xfId="5527"/>
    <cellStyle name="常规 4 25 2 2 3_12乡中学" xfId="8987"/>
    <cellStyle name="常规 4 25 2 2 4" xfId="5525"/>
    <cellStyle name="常规 4 25 2 2_10乡政府" xfId="8988"/>
    <cellStyle name="常规 4 25 2 3" xfId="3307"/>
    <cellStyle name="常规 4 25 2 3 2" xfId="3308"/>
    <cellStyle name="常规 4 25 2 3 2 2" xfId="5529"/>
    <cellStyle name="常规 4 25 2 3 2_12乡中学" xfId="8989"/>
    <cellStyle name="常规 4 25 2 3 3" xfId="3309"/>
    <cellStyle name="常规 4 25 2 3 3 2" xfId="5530"/>
    <cellStyle name="常规 4 25 2 3 3_12乡中学" xfId="7620"/>
    <cellStyle name="常规 4 25 2 3 4" xfId="5528"/>
    <cellStyle name="常规 4 25 2 3_10乡政府" xfId="8990"/>
    <cellStyle name="常规 4 25 2 4" xfId="3310"/>
    <cellStyle name="常规 4 25 2 4 2" xfId="5531"/>
    <cellStyle name="常规 4 25 2 4_10乡政府" xfId="8991"/>
    <cellStyle name="常规 4 25 2 5" xfId="3311"/>
    <cellStyle name="常规 4 25 2 5 2" xfId="5532"/>
    <cellStyle name="常规 4 25 2 5_12乡中学" xfId="7930"/>
    <cellStyle name="常规 4 25 2 6" xfId="3312"/>
    <cellStyle name="常规 4 25 2 6 2" xfId="5533"/>
    <cellStyle name="常规 4 25 2 6_12乡中学" xfId="8992"/>
    <cellStyle name="常规 4 25 2 7" xfId="5524"/>
    <cellStyle name="常规 4 25 2_县本级专项对比表（各股室填报）" xfId="8993"/>
    <cellStyle name="常规 4 25 3" xfId="3313"/>
    <cellStyle name="常规 4 25 3 2" xfId="3314"/>
    <cellStyle name="常规 4 25 3 2 2" xfId="5535"/>
    <cellStyle name="常规 4 25 3 2_10乡政府" xfId="8996"/>
    <cellStyle name="常规 4 25 3 3" xfId="3315"/>
    <cellStyle name="常规 4 25 3 3 2" xfId="5536"/>
    <cellStyle name="常规 4 25 3 3_12乡中学" xfId="8997"/>
    <cellStyle name="常规 4 25 3 4" xfId="3316"/>
    <cellStyle name="常规 4 25 3 4 2" xfId="5537"/>
    <cellStyle name="常规 4 25 3 4_12乡中学" xfId="8999"/>
    <cellStyle name="常规 4 25 3 5" xfId="5534"/>
    <cellStyle name="常规 4 25 3_12乡中学" xfId="9001"/>
    <cellStyle name="常规 4 25 4" xfId="3317"/>
    <cellStyle name="常规 4 25 4 2" xfId="3318"/>
    <cellStyle name="常规 4 25 4 2 2" xfId="5539"/>
    <cellStyle name="常规 4 25 4 2_12乡中学" xfId="9003"/>
    <cellStyle name="常规 4 25 4 3" xfId="3319"/>
    <cellStyle name="常规 4 25 4 3 2" xfId="5540"/>
    <cellStyle name="常规 4 25 4 3_12乡中学" xfId="9004"/>
    <cellStyle name="常规 4 25 4 4" xfId="5538"/>
    <cellStyle name="常规 4 25 4_10乡政府" xfId="9005"/>
    <cellStyle name="常规 4 25 5" xfId="3320"/>
    <cellStyle name="常规 4 25 5 2" xfId="3321"/>
    <cellStyle name="常规 4 25 5 2 2" xfId="5542"/>
    <cellStyle name="常规 4 25 5 2_12乡中学" xfId="9006"/>
    <cellStyle name="常规 4 25 5 3" xfId="3322"/>
    <cellStyle name="常规 4 25 5 3 2" xfId="5543"/>
    <cellStyle name="常规 4 25 5 3_12乡中学" xfId="9007"/>
    <cellStyle name="常规 4 25 5 4" xfId="5541"/>
    <cellStyle name="常规 4 25 5_10乡政府" xfId="9008"/>
    <cellStyle name="常规 4 25 6" xfId="3323"/>
    <cellStyle name="常规 4 25 6 2" xfId="5544"/>
    <cellStyle name="常规 4 25 6_10乡政府" xfId="9009"/>
    <cellStyle name="常规 4 25 7" xfId="3324"/>
    <cellStyle name="常规 4 25 7 2" xfId="5545"/>
    <cellStyle name="常规 4 25 7_12乡中学" xfId="9010"/>
    <cellStyle name="常规 4 25 8" xfId="3325"/>
    <cellStyle name="常规 4 25 8 2" xfId="5546"/>
    <cellStyle name="常规 4 25 8_12乡中学" xfId="9011"/>
    <cellStyle name="常规 4 25 9" xfId="5523"/>
    <cellStyle name="常规 4 25_12乡中学" xfId="7750"/>
    <cellStyle name="常规 4 26" xfId="3326"/>
    <cellStyle name="常规 4 26 2" xfId="3327"/>
    <cellStyle name="常规 4 26 2 2" xfId="3328"/>
    <cellStyle name="常规 4 26 2 2 2" xfId="3329"/>
    <cellStyle name="常规 4 26 2 2 2 2" xfId="5550"/>
    <cellStyle name="常规 4 26 2 2 2_12乡中学" xfId="9012"/>
    <cellStyle name="常规 4 26 2 2 3" xfId="3330"/>
    <cellStyle name="常规 4 26 2 2 3 2" xfId="5551"/>
    <cellStyle name="常规 4 26 2 2 3_12乡中学" xfId="9013"/>
    <cellStyle name="常规 4 26 2 2 4" xfId="5549"/>
    <cellStyle name="常规 4 26 2 2_10乡政府" xfId="8343"/>
    <cellStyle name="常规 4 26 2 3" xfId="3331"/>
    <cellStyle name="常规 4 26 2 3 2" xfId="3332"/>
    <cellStyle name="常规 4 26 2 3 2 2" xfId="5553"/>
    <cellStyle name="常规 4 26 2 3 2_12乡中学" xfId="7400"/>
    <cellStyle name="常规 4 26 2 3 3" xfId="3333"/>
    <cellStyle name="常规 4 26 2 3 3 2" xfId="5554"/>
    <cellStyle name="常规 4 26 2 3 3_12乡中学" xfId="9014"/>
    <cellStyle name="常规 4 26 2 3 4" xfId="5552"/>
    <cellStyle name="常规 4 26 2 3_10乡政府" xfId="8345"/>
    <cellStyle name="常规 4 26 2 4" xfId="3334"/>
    <cellStyle name="常规 4 26 2 4 2" xfId="5555"/>
    <cellStyle name="常规 4 26 2 4_10乡政府" xfId="9015"/>
    <cellStyle name="常规 4 26 2 5" xfId="3335"/>
    <cellStyle name="常规 4 26 2 5 2" xfId="5556"/>
    <cellStyle name="常规 4 26 2 5_12乡中学" xfId="9016"/>
    <cellStyle name="常规 4 26 2 6" xfId="3336"/>
    <cellStyle name="常规 4 26 2 6 2" xfId="5557"/>
    <cellStyle name="常规 4 26 2 6_12乡中学" xfId="9017"/>
    <cellStyle name="常规 4 26 2 7" xfId="5548"/>
    <cellStyle name="常规 4 26 2_县本级专项对比表（各股室填报）" xfId="9018"/>
    <cellStyle name="常规 4 26 3" xfId="3337"/>
    <cellStyle name="常规 4 26 3 2" xfId="3338"/>
    <cellStyle name="常规 4 26 3 2 2" xfId="5559"/>
    <cellStyle name="常规 4 26 3 2_10乡政府" xfId="9019"/>
    <cellStyle name="常规 4 26 3 3" xfId="3339"/>
    <cellStyle name="常规 4 26 3 3 2" xfId="5560"/>
    <cellStyle name="常规 4 26 3 3_12乡中学" xfId="9020"/>
    <cellStyle name="常规 4 26 3 4" xfId="3340"/>
    <cellStyle name="常规 4 26 3 4 2" xfId="5561"/>
    <cellStyle name="常规 4 26 3 4_12乡中学" xfId="9021"/>
    <cellStyle name="常规 4 26 3 5" xfId="5558"/>
    <cellStyle name="常规 4 26 3_12乡中学" xfId="9022"/>
    <cellStyle name="常规 4 26 4" xfId="3341"/>
    <cellStyle name="常规 4 26 4 2" xfId="3342"/>
    <cellStyle name="常规 4 26 4 2 2" xfId="5563"/>
    <cellStyle name="常规 4 26 4 2_12乡中学" xfId="9024"/>
    <cellStyle name="常规 4 26 4 3" xfId="3343"/>
    <cellStyle name="常规 4 26 4 3 2" xfId="5564"/>
    <cellStyle name="常规 4 26 4 3_12乡中学" xfId="9026"/>
    <cellStyle name="常规 4 26 4 4" xfId="5562"/>
    <cellStyle name="常规 4 26 4_10乡政府" xfId="9027"/>
    <cellStyle name="常规 4 26 5" xfId="3344"/>
    <cellStyle name="常规 4 26 5 2" xfId="3345"/>
    <cellStyle name="常规 4 26 5 2 2" xfId="5566"/>
    <cellStyle name="常规 4 26 5 2_12乡中学" xfId="9028"/>
    <cellStyle name="常规 4 26 5 3" xfId="3346"/>
    <cellStyle name="常规 4 26 5 3 2" xfId="5567"/>
    <cellStyle name="常规 4 26 5 3_12乡中学" xfId="9029"/>
    <cellStyle name="常规 4 26 5 4" xfId="5565"/>
    <cellStyle name="常规 4 26 5_10乡政府" xfId="9030"/>
    <cellStyle name="常规 4 26 6" xfId="3347"/>
    <cellStyle name="常规 4 26 6 2" xfId="5568"/>
    <cellStyle name="常规 4 26 6_10乡政府" xfId="9031"/>
    <cellStyle name="常规 4 26 7" xfId="3348"/>
    <cellStyle name="常规 4 26 7 2" xfId="5569"/>
    <cellStyle name="常规 4 26 7_12乡中学" xfId="9032"/>
    <cellStyle name="常规 4 26 8" xfId="3349"/>
    <cellStyle name="常规 4 26 8 2" xfId="5570"/>
    <cellStyle name="常规 4 26 8_12乡中学" xfId="9033"/>
    <cellStyle name="常规 4 26 9" xfId="5547"/>
    <cellStyle name="常规 4 26_12乡中学" xfId="9034"/>
    <cellStyle name="常规 4 27" xfId="3350"/>
    <cellStyle name="常规 4 27 2" xfId="3351"/>
    <cellStyle name="常规 4 27 2 2" xfId="3352"/>
    <cellStyle name="常规 4 27 2 2 2" xfId="3353"/>
    <cellStyle name="常规 4 27 2 2 2 2" xfId="5574"/>
    <cellStyle name="常规 4 27 2 2 2_12乡中学" xfId="9038"/>
    <cellStyle name="常规 4 27 2 2 3" xfId="3354"/>
    <cellStyle name="常规 4 27 2 2 3 2" xfId="5575"/>
    <cellStyle name="常规 4 27 2 2 3_12乡中学" xfId="7725"/>
    <cellStyle name="常规 4 27 2 2 4" xfId="5573"/>
    <cellStyle name="常规 4 27 2 2_10乡政府" xfId="9039"/>
    <cellStyle name="常规 4 27 2 3" xfId="3355"/>
    <cellStyle name="常规 4 27 2 3 2" xfId="3356"/>
    <cellStyle name="常规 4 27 2 3 2 2" xfId="5577"/>
    <cellStyle name="常规 4 27 2 3 2_12乡中学" xfId="9042"/>
    <cellStyle name="常规 4 27 2 3 3" xfId="3357"/>
    <cellStyle name="常规 4 27 2 3 3 2" xfId="5578"/>
    <cellStyle name="常规 4 27 2 3 3_12乡中学" xfId="6989"/>
    <cellStyle name="常规 4 27 2 3 4" xfId="5576"/>
    <cellStyle name="常规 4 27 2 3_10乡政府" xfId="9043"/>
    <cellStyle name="常规 4 27 2 4" xfId="3358"/>
    <cellStyle name="常规 4 27 2 4 2" xfId="5579"/>
    <cellStyle name="常规 4 27 2 4_10乡政府" xfId="9044"/>
    <cellStyle name="常规 4 27 2 5" xfId="3359"/>
    <cellStyle name="常规 4 27 2 5 2" xfId="5580"/>
    <cellStyle name="常规 4 27 2 5_12乡中学" xfId="9045"/>
    <cellStyle name="常规 4 27 2 6" xfId="3360"/>
    <cellStyle name="常规 4 27 2 6 2" xfId="5581"/>
    <cellStyle name="常规 4 27 2 6_12乡中学" xfId="9046"/>
    <cellStyle name="常规 4 27 2 7" xfId="5572"/>
    <cellStyle name="常规 4 27 2_县本级专项对比表（各股室填报）" xfId="9047"/>
    <cellStyle name="常规 4 27 3" xfId="3361"/>
    <cellStyle name="常规 4 27 3 2" xfId="3362"/>
    <cellStyle name="常规 4 27 3 2 2" xfId="5583"/>
    <cellStyle name="常规 4 27 3 2_10乡政府" xfId="9048"/>
    <cellStyle name="常规 4 27 3 3" xfId="3363"/>
    <cellStyle name="常规 4 27 3 3 2" xfId="5584"/>
    <cellStyle name="常规 4 27 3 3_12乡中学" xfId="9049"/>
    <cellStyle name="常规 4 27 3 4" xfId="3364"/>
    <cellStyle name="常规 4 27 3 4 2" xfId="5585"/>
    <cellStyle name="常规 4 27 3 4_12乡中学" xfId="9050"/>
    <cellStyle name="常规 4 27 3 5" xfId="5582"/>
    <cellStyle name="常规 4 27 3_12乡中学" xfId="9051"/>
    <cellStyle name="常规 4 27 4" xfId="3365"/>
    <cellStyle name="常规 4 27 4 2" xfId="3366"/>
    <cellStyle name="常规 4 27 4 2 2" xfId="5587"/>
    <cellStyle name="常规 4 27 4 2_12乡中学" xfId="9052"/>
    <cellStyle name="常规 4 27 4 3" xfId="3367"/>
    <cellStyle name="常规 4 27 4 3 2" xfId="5588"/>
    <cellStyle name="常规 4 27 4 3_12乡中学" xfId="9053"/>
    <cellStyle name="常规 4 27 4 4" xfId="5586"/>
    <cellStyle name="常规 4 27 4_10乡政府" xfId="9054"/>
    <cellStyle name="常规 4 27 5" xfId="3368"/>
    <cellStyle name="常规 4 27 5 2" xfId="3369"/>
    <cellStyle name="常规 4 27 5 2 2" xfId="5590"/>
    <cellStyle name="常规 4 27 5 2_12乡中学" xfId="9055"/>
    <cellStyle name="常规 4 27 5 3" xfId="3370"/>
    <cellStyle name="常规 4 27 5 3 2" xfId="5591"/>
    <cellStyle name="常规 4 27 5 3_12乡中学" xfId="9056"/>
    <cellStyle name="常规 4 27 5 4" xfId="5589"/>
    <cellStyle name="常规 4 27 5_10乡政府" xfId="9057"/>
    <cellStyle name="常规 4 27 6" xfId="3371"/>
    <cellStyle name="常规 4 27 6 2" xfId="5592"/>
    <cellStyle name="常规 4 27 6_10乡政府" xfId="9058"/>
    <cellStyle name="常规 4 27 7" xfId="3372"/>
    <cellStyle name="常规 4 27 7 2" xfId="5593"/>
    <cellStyle name="常规 4 27 7_12乡中学" xfId="9059"/>
    <cellStyle name="常规 4 27 8" xfId="3373"/>
    <cellStyle name="常规 4 27 8 2" xfId="5594"/>
    <cellStyle name="常规 4 27 8_12乡中学" xfId="9060"/>
    <cellStyle name="常规 4 27 9" xfId="5571"/>
    <cellStyle name="常规 4 27_12乡中学" xfId="9061"/>
    <cellStyle name="常规 4 28" xfId="3374"/>
    <cellStyle name="常规 4 28 2" xfId="3375"/>
    <cellStyle name="常规 4 28 2 2" xfId="3376"/>
    <cellStyle name="常规 4 28 2 2 2" xfId="5597"/>
    <cellStyle name="常规 4 28 2 2_12乡中学" xfId="9063"/>
    <cellStyle name="常规 4 28 2 3" xfId="3377"/>
    <cellStyle name="常规 4 28 2 3 2" xfId="5598"/>
    <cellStyle name="常规 4 28 2 3_12乡中学" xfId="9064"/>
    <cellStyle name="常规 4 28 2 4" xfId="5596"/>
    <cellStyle name="常规 4 28 2_10乡政府" xfId="8081"/>
    <cellStyle name="常规 4 28 3" xfId="3378"/>
    <cellStyle name="常规 4 28 3 2" xfId="3379"/>
    <cellStyle name="常规 4 28 3 2 2" xfId="5600"/>
    <cellStyle name="常规 4 28 3 2_12乡中学" xfId="9065"/>
    <cellStyle name="常规 4 28 3 3" xfId="3380"/>
    <cellStyle name="常规 4 28 3 3 2" xfId="5601"/>
    <cellStyle name="常规 4 28 3 3_12乡中学" xfId="9066"/>
    <cellStyle name="常规 4 28 3 4" xfId="5599"/>
    <cellStyle name="常规 4 28 3_10乡政府" xfId="9067"/>
    <cellStyle name="常规 4 28 4" xfId="3381"/>
    <cellStyle name="常规 4 28 4 2" xfId="5602"/>
    <cellStyle name="常规 4 28 4_10乡政府" xfId="9068"/>
    <cellStyle name="常规 4 28 5" xfId="3382"/>
    <cellStyle name="常规 4 28 5 2" xfId="5603"/>
    <cellStyle name="常规 4 28 5_12乡中学" xfId="6047"/>
    <cellStyle name="常规 4 28 6" xfId="3383"/>
    <cellStyle name="常规 4 28 6 2" xfId="5604"/>
    <cellStyle name="常规 4 28 6_12乡中学" xfId="9069"/>
    <cellStyle name="常规 4 28 7" xfId="5595"/>
    <cellStyle name="常规 4 28_县本级专项对比表（各股室填报）" xfId="9070"/>
    <cellStyle name="常规 4 29" xfId="3384"/>
    <cellStyle name="常规 4 29 2" xfId="3385"/>
    <cellStyle name="常规 4 29 2 2" xfId="5606"/>
    <cellStyle name="常规 4 29 2_10乡政府" xfId="9071"/>
    <cellStyle name="常规 4 29 3" xfId="3386"/>
    <cellStyle name="常规 4 29 3 2" xfId="5607"/>
    <cellStyle name="常规 4 29 3_12乡中学" xfId="9072"/>
    <cellStyle name="常规 4 29 4" xfId="3387"/>
    <cellStyle name="常规 4 29 4 2" xfId="5608"/>
    <cellStyle name="常规 4 29 4_12乡中学" xfId="9073"/>
    <cellStyle name="常规 4 29 5" xfId="5605"/>
    <cellStyle name="常规 4 29_12乡中学" xfId="7685"/>
    <cellStyle name="常规 4 3" xfId="3388"/>
    <cellStyle name="常规 4 3 10" xfId="5816"/>
    <cellStyle name="常规 4 3 11" xfId="5926"/>
    <cellStyle name="常规 4 3 2" xfId="3389"/>
    <cellStyle name="常规 4 3 2 2" xfId="3390"/>
    <cellStyle name="常规 4 3 2 2 2" xfId="3391"/>
    <cellStyle name="常规 4 3 2 2 2 2" xfId="5612"/>
    <cellStyle name="常规 4 3 2 2 2_12乡中学" xfId="9074"/>
    <cellStyle name="常规 4 3 2 2 3" xfId="3392"/>
    <cellStyle name="常规 4 3 2 2 3 2" xfId="5613"/>
    <cellStyle name="常规 4 3 2 2 3_12乡中学" xfId="9075"/>
    <cellStyle name="常规 4 3 2 2 4" xfId="5611"/>
    <cellStyle name="常规 4 3 2 2_10乡政府" xfId="9076"/>
    <cellStyle name="常规 4 3 2 3" xfId="3393"/>
    <cellStyle name="常规 4 3 2 3 2" xfId="3394"/>
    <cellStyle name="常规 4 3 2 3 2 2" xfId="5615"/>
    <cellStyle name="常规 4 3 2 3 2_12乡中学" xfId="9077"/>
    <cellStyle name="常规 4 3 2 3 3" xfId="3395"/>
    <cellStyle name="常规 4 3 2 3 3 2" xfId="5616"/>
    <cellStyle name="常规 4 3 2 3 3_12乡中学" xfId="9078"/>
    <cellStyle name="常规 4 3 2 3 4" xfId="5614"/>
    <cellStyle name="常规 4 3 2 3_10乡政府" xfId="9079"/>
    <cellStyle name="常规 4 3 2 4" xfId="3396"/>
    <cellStyle name="常规 4 3 2 4 2" xfId="5617"/>
    <cellStyle name="常规 4 3 2 4_10乡政府" xfId="9080"/>
    <cellStyle name="常规 4 3 2 5" xfId="3397"/>
    <cellStyle name="常规 4 3 2 5 2" xfId="5618"/>
    <cellStyle name="常规 4 3 2 5_12乡中学" xfId="9081"/>
    <cellStyle name="常规 4 3 2 6" xfId="3398"/>
    <cellStyle name="常规 4 3 2 6 2" xfId="5619"/>
    <cellStyle name="常规 4 3 2 6_12乡中学" xfId="6293"/>
    <cellStyle name="常规 4 3 2 7" xfId="5610"/>
    <cellStyle name="常规 4 3 2_县本级专项对比表（各股室填报）" xfId="9082"/>
    <cellStyle name="常规 4 3 3" xfId="3399"/>
    <cellStyle name="常规 4 3 3 2" xfId="3400"/>
    <cellStyle name="常规 4 3 3 2 2" xfId="5621"/>
    <cellStyle name="常规 4 3 3 2_10乡政府" xfId="9084"/>
    <cellStyle name="常规 4 3 3 3" xfId="3401"/>
    <cellStyle name="常规 4 3 3 3 2" xfId="5622"/>
    <cellStyle name="常规 4 3 3 3_12乡中学" xfId="9085"/>
    <cellStyle name="常规 4 3 3 4" xfId="3402"/>
    <cellStyle name="常规 4 3 3 4 2" xfId="5623"/>
    <cellStyle name="常规 4 3 3 4_12乡中学" xfId="9086"/>
    <cellStyle name="常规 4 3 3 5" xfId="5620"/>
    <cellStyle name="常规 4 3 3_12乡中学" xfId="9087"/>
    <cellStyle name="常规 4 3 4" xfId="3403"/>
    <cellStyle name="常规 4 3 4 2" xfId="3404"/>
    <cellStyle name="常规 4 3 4 2 2" xfId="5625"/>
    <cellStyle name="常规 4 3 4 2_12乡中学" xfId="9088"/>
    <cellStyle name="常规 4 3 4 3" xfId="3405"/>
    <cellStyle name="常规 4 3 4 3 2" xfId="5626"/>
    <cellStyle name="常规 4 3 4 3_12乡中学" xfId="9089"/>
    <cellStyle name="常规 4 3 4 4" xfId="5624"/>
    <cellStyle name="常规 4 3 4_10乡政府" xfId="9090"/>
    <cellStyle name="常规 4 3 5" xfId="3406"/>
    <cellStyle name="常规 4 3 5 2" xfId="3407"/>
    <cellStyle name="常规 4 3 5 2 2" xfId="5628"/>
    <cellStyle name="常规 4 3 5 2_12乡中学" xfId="7144"/>
    <cellStyle name="常规 4 3 5 3" xfId="3408"/>
    <cellStyle name="常规 4 3 5 3 2" xfId="5629"/>
    <cellStyle name="常规 4 3 5 3_12乡中学" xfId="7629"/>
    <cellStyle name="常规 4 3 5 4" xfId="5627"/>
    <cellStyle name="常规 4 3 5_10乡政府" xfId="6116"/>
    <cellStyle name="常规 4 3 6" xfId="3409"/>
    <cellStyle name="常规 4 3 6 2" xfId="5630"/>
    <cellStyle name="常规 4 3 6_10乡政府" xfId="9091"/>
    <cellStyle name="常规 4 3 7" xfId="3410"/>
    <cellStyle name="常规 4 3 7 2" xfId="5631"/>
    <cellStyle name="常规 4 3 7_12乡中学" xfId="7954"/>
    <cellStyle name="常规 4 3 8" xfId="3411"/>
    <cellStyle name="常规 4 3 8 2" xfId="5632"/>
    <cellStyle name="常规 4 3 8_12乡中学" xfId="8414"/>
    <cellStyle name="常规 4 3 9" xfId="5609"/>
    <cellStyle name="常规 4 3_12乡中学" xfId="9092"/>
    <cellStyle name="常规 4 30" xfId="3412"/>
    <cellStyle name="常规 4 30 2" xfId="3413"/>
    <cellStyle name="常规 4 30 2 2" xfId="5634"/>
    <cellStyle name="常规 4 30 2_12乡中学" xfId="9093"/>
    <cellStyle name="常规 4 30 3" xfId="3414"/>
    <cellStyle name="常规 4 30 3 2" xfId="5635"/>
    <cellStyle name="常规 4 30 3_12乡中学" xfId="9002"/>
    <cellStyle name="常规 4 30 4" xfId="5633"/>
    <cellStyle name="常规 4 30_10乡政府" xfId="9094"/>
    <cellStyle name="常规 4 31" xfId="3415"/>
    <cellStyle name="常规 4 31 2" xfId="3416"/>
    <cellStyle name="常规 4 31 2 2" xfId="5637"/>
    <cellStyle name="常规 4 31 2_12乡中学" xfId="9095"/>
    <cellStyle name="常规 4 31 3" xfId="3417"/>
    <cellStyle name="常规 4 31 3 2" xfId="5638"/>
    <cellStyle name="常规 4 31 3_12乡中学" xfId="9023"/>
    <cellStyle name="常规 4 31 4" xfId="5636"/>
    <cellStyle name="常规 4 31_10乡政府" xfId="9096"/>
    <cellStyle name="常规 4 32" xfId="3418"/>
    <cellStyle name="常规 4 32 2" xfId="5639"/>
    <cellStyle name="常规 4 32_10乡政府" xfId="9097"/>
    <cellStyle name="常规 4 33" xfId="3419"/>
    <cellStyle name="常规 4 33 2" xfId="5640"/>
    <cellStyle name="常规 4 33_12乡中学" xfId="9098"/>
    <cellStyle name="常规 4 34" xfId="3420"/>
    <cellStyle name="常规 4 34 2" xfId="5641"/>
    <cellStyle name="常规 4 34_12乡中学" xfId="7684"/>
    <cellStyle name="常规 4 35" xfId="5138"/>
    <cellStyle name="常规 4 35 2" xfId="11417"/>
    <cellStyle name="常规 4 35 3" xfId="9099"/>
    <cellStyle name="常规 4 36" xfId="5865"/>
    <cellStyle name="常规 4 36 2" xfId="11419"/>
    <cellStyle name="常规 4 36 3" xfId="9101"/>
    <cellStyle name="常规 4 37" xfId="5924"/>
    <cellStyle name="常规 4 37 2" xfId="11421"/>
    <cellStyle name="常规 4 37 3" xfId="9103"/>
    <cellStyle name="常规 4 38" xfId="9105"/>
    <cellStyle name="常规 4 38 2" xfId="11423"/>
    <cellStyle name="常规 4 39" xfId="8454"/>
    <cellStyle name="常规 4 39 2" xfId="11345"/>
    <cellStyle name="常规 4 4" xfId="3421"/>
    <cellStyle name="常规 4 4 2" xfId="3422"/>
    <cellStyle name="常规 4 4 2 2" xfId="3423"/>
    <cellStyle name="常规 4 4 2 2 2" xfId="3424"/>
    <cellStyle name="常规 4 4 2 2 2 2" xfId="5645"/>
    <cellStyle name="常规 4 4 2 2 2_12乡中学" xfId="9106"/>
    <cellStyle name="常规 4 4 2 2 3" xfId="3425"/>
    <cellStyle name="常规 4 4 2 2 3 2" xfId="5646"/>
    <cellStyle name="常规 4 4 2 2 3_12乡中学" xfId="9107"/>
    <cellStyle name="常规 4 4 2 2 4" xfId="5644"/>
    <cellStyle name="常规 4 4 2 2_10乡政府" xfId="9108"/>
    <cellStyle name="常规 4 4 2 3" xfId="3426"/>
    <cellStyle name="常规 4 4 2 3 2" xfId="3427"/>
    <cellStyle name="常规 4 4 2 3 2 2" xfId="5648"/>
    <cellStyle name="常规 4 4 2 3 2_12乡中学" xfId="9109"/>
    <cellStyle name="常规 4 4 2 3 3" xfId="3428"/>
    <cellStyle name="常规 4 4 2 3 3 2" xfId="5649"/>
    <cellStyle name="常规 4 4 2 3 3_12乡中学" xfId="9110"/>
    <cellStyle name="常规 4 4 2 3 4" xfId="5647"/>
    <cellStyle name="常规 4 4 2 3_10乡政府" xfId="9111"/>
    <cellStyle name="常规 4 4 2 4" xfId="3429"/>
    <cellStyle name="常规 4 4 2 4 2" xfId="5650"/>
    <cellStyle name="常规 4 4 2 4_10乡政府" xfId="9112"/>
    <cellStyle name="常规 4 4 2 5" xfId="3430"/>
    <cellStyle name="常规 4 4 2 5 2" xfId="5651"/>
    <cellStyle name="常规 4 4 2 5_12乡中学" xfId="9113"/>
    <cellStyle name="常规 4 4 2 6" xfId="3431"/>
    <cellStyle name="常规 4 4 2 6 2" xfId="5652"/>
    <cellStyle name="常规 4 4 2 6_12乡中学" xfId="9114"/>
    <cellStyle name="常规 4 4 2 7" xfId="5643"/>
    <cellStyle name="常规 4 4 2_县本级专项对比表（各股室填报）" xfId="9115"/>
    <cellStyle name="常规 4 4 3" xfId="3432"/>
    <cellStyle name="常规 4 4 3 2" xfId="3433"/>
    <cellStyle name="常规 4 4 3 2 2" xfId="5654"/>
    <cellStyle name="常规 4 4 3 2_10乡政府" xfId="9116"/>
    <cellStyle name="常规 4 4 3 3" xfId="3434"/>
    <cellStyle name="常规 4 4 3 3 2" xfId="5655"/>
    <cellStyle name="常规 4 4 3 3_12乡中学" xfId="8583"/>
    <cellStyle name="常规 4 4 3 4" xfId="3435"/>
    <cellStyle name="常规 4 4 3 4 2" xfId="5656"/>
    <cellStyle name="常规 4 4 3 4_12乡中学" xfId="8600"/>
    <cellStyle name="常规 4 4 3 5" xfId="5653"/>
    <cellStyle name="常规 4 4 3_12乡中学" xfId="9117"/>
    <cellStyle name="常规 4 4 4" xfId="3436"/>
    <cellStyle name="常规 4 4 4 2" xfId="3437"/>
    <cellStyle name="常规 4 4 4 2 2" xfId="5658"/>
    <cellStyle name="常规 4 4 4 2_12乡中学" xfId="9118"/>
    <cellStyle name="常规 4 4 4 3" xfId="3438"/>
    <cellStyle name="常规 4 4 4 3 2" xfId="5659"/>
    <cellStyle name="常规 4 4 4 3_12乡中学" xfId="9119"/>
    <cellStyle name="常规 4 4 4 4" xfId="5657"/>
    <cellStyle name="常规 4 4 4_10乡政府" xfId="9120"/>
    <cellStyle name="常规 4 4 5" xfId="3439"/>
    <cellStyle name="常规 4 4 5 2" xfId="3440"/>
    <cellStyle name="常规 4 4 5 2 2" xfId="5661"/>
    <cellStyle name="常规 4 4 5 2_12乡中学" xfId="7706"/>
    <cellStyle name="常规 4 4 5 3" xfId="3441"/>
    <cellStyle name="常规 4 4 5 3 2" xfId="5662"/>
    <cellStyle name="常规 4 4 5 3_12乡中学" xfId="7709"/>
    <cellStyle name="常规 4 4 5 4" xfId="5660"/>
    <cellStyle name="常规 4 4 5_10乡政府" xfId="8911"/>
    <cellStyle name="常规 4 4 6" xfId="3442"/>
    <cellStyle name="常规 4 4 6 2" xfId="5663"/>
    <cellStyle name="常规 4 4 6_10乡政府" xfId="9121"/>
    <cellStyle name="常规 4 4 7" xfId="3443"/>
    <cellStyle name="常规 4 4 7 2" xfId="5664"/>
    <cellStyle name="常规 4 4 7_12乡中学" xfId="7973"/>
    <cellStyle name="常规 4 4 8" xfId="3444"/>
    <cellStyle name="常规 4 4 8 2" xfId="5665"/>
    <cellStyle name="常规 4 4 8_12乡中学" xfId="9083"/>
    <cellStyle name="常规 4 4 9" xfId="5642"/>
    <cellStyle name="常规 4 4_12乡中学" xfId="9122"/>
    <cellStyle name="常规 4 40" xfId="9100"/>
    <cellStyle name="常规 4 40 2" xfId="11418"/>
    <cellStyle name="常规 4 41" xfId="9102"/>
    <cellStyle name="常规 4 41 2" xfId="11420"/>
    <cellStyle name="常规 4 42" xfId="9104"/>
    <cellStyle name="常规 4 42 2" xfId="11422"/>
    <cellStyle name="常规 4 43" xfId="8633"/>
    <cellStyle name="常规 4 44" xfId="11905"/>
    <cellStyle name="常规 4 45" xfId="11915"/>
    <cellStyle name="常规 4 46" xfId="12430"/>
    <cellStyle name="常规 4 47" xfId="11958"/>
    <cellStyle name="常规 4 48" xfId="12426"/>
    <cellStyle name="常规 4 49" xfId="12197"/>
    <cellStyle name="常规 4 5" xfId="3445"/>
    <cellStyle name="常规 4 5 2" xfId="3446"/>
    <cellStyle name="常规 4 5 2 2" xfId="3447"/>
    <cellStyle name="常规 4 5 2 2 2" xfId="3448"/>
    <cellStyle name="常规 4 5 2 2 2 2" xfId="5669"/>
    <cellStyle name="常规 4 5 2 2 2_12乡中学" xfId="9123"/>
    <cellStyle name="常规 4 5 2 2 3" xfId="3449"/>
    <cellStyle name="常规 4 5 2 2 3 2" xfId="5670"/>
    <cellStyle name="常规 4 5 2 2 3_12乡中学" xfId="9125"/>
    <cellStyle name="常规 4 5 2 2 4" xfId="5668"/>
    <cellStyle name="常规 4 5 2 2_10乡政府" xfId="9126"/>
    <cellStyle name="常规 4 5 2 3" xfId="3450"/>
    <cellStyle name="常规 4 5 2 3 2" xfId="3451"/>
    <cellStyle name="常规 4 5 2 3 2 2" xfId="5672"/>
    <cellStyle name="常规 4 5 2 3 2_12乡中学" xfId="9127"/>
    <cellStyle name="常规 4 5 2 3 3" xfId="3452"/>
    <cellStyle name="常规 4 5 2 3 3 2" xfId="5673"/>
    <cellStyle name="常规 4 5 2 3 3_12乡中学" xfId="9128"/>
    <cellStyle name="常规 4 5 2 3 4" xfId="5671"/>
    <cellStyle name="常规 4 5 2 3_10乡政府" xfId="9129"/>
    <cellStyle name="常规 4 5 2 4" xfId="3453"/>
    <cellStyle name="常规 4 5 2 4 2" xfId="5674"/>
    <cellStyle name="常规 4 5 2 4_10乡政府" xfId="9130"/>
    <cellStyle name="常规 4 5 2 5" xfId="3454"/>
    <cellStyle name="常规 4 5 2 5 2" xfId="5675"/>
    <cellStyle name="常规 4 5 2 5_12乡中学" xfId="9131"/>
    <cellStyle name="常规 4 5 2 6" xfId="3455"/>
    <cellStyle name="常规 4 5 2 6 2" xfId="5676"/>
    <cellStyle name="常规 4 5 2 6_12乡中学" xfId="9132"/>
    <cellStyle name="常规 4 5 2 7" xfId="5667"/>
    <cellStyle name="常规 4 5 2_县本级专项对比表（各股室填报）" xfId="9133"/>
    <cellStyle name="常规 4 5 3" xfId="3456"/>
    <cellStyle name="常规 4 5 3 2" xfId="3457"/>
    <cellStyle name="常规 4 5 3 2 2" xfId="5678"/>
    <cellStyle name="常规 4 5 3 2_10乡政府" xfId="8065"/>
    <cellStyle name="常规 4 5 3 3" xfId="3458"/>
    <cellStyle name="常规 4 5 3 3 2" xfId="5679"/>
    <cellStyle name="常规 4 5 3 3_12乡中学" xfId="9134"/>
    <cellStyle name="常规 4 5 3 4" xfId="3459"/>
    <cellStyle name="常规 4 5 3 4 2" xfId="5680"/>
    <cellStyle name="常规 4 5 3 4_12乡中学" xfId="9135"/>
    <cellStyle name="常规 4 5 3 5" xfId="5677"/>
    <cellStyle name="常规 4 5 3_12乡中学" xfId="9136"/>
    <cellStyle name="常规 4 5 4" xfId="3460"/>
    <cellStyle name="常规 4 5 4 2" xfId="3461"/>
    <cellStyle name="常规 4 5 4 2 2" xfId="5682"/>
    <cellStyle name="常规 4 5 4 2_12乡中学" xfId="7496"/>
    <cellStyle name="常规 4 5 4 3" xfId="3462"/>
    <cellStyle name="常规 4 5 4 3 2" xfId="5683"/>
    <cellStyle name="常规 4 5 4 3_12乡中学" xfId="8443"/>
    <cellStyle name="常规 4 5 4 4" xfId="5681"/>
    <cellStyle name="常规 4 5 4_10乡政府" xfId="9137"/>
    <cellStyle name="常规 4 5 5" xfId="3463"/>
    <cellStyle name="常规 4 5 5 2" xfId="3464"/>
    <cellStyle name="常规 4 5 5 2 2" xfId="5685"/>
    <cellStyle name="常规 4 5 5 2_12乡中学" xfId="6759"/>
    <cellStyle name="常规 4 5 5 3" xfId="3465"/>
    <cellStyle name="常规 4 5 5 3 2" xfId="5686"/>
    <cellStyle name="常规 4 5 5 3_12乡中学" xfId="6848"/>
    <cellStyle name="常规 4 5 5 4" xfId="5684"/>
    <cellStyle name="常规 4 5 5_10乡政府" xfId="9138"/>
    <cellStyle name="常规 4 5 6" xfId="3466"/>
    <cellStyle name="常规 4 5 6 2" xfId="5687"/>
    <cellStyle name="常规 4 5 6_10乡政府" xfId="9139"/>
    <cellStyle name="常规 4 5 7" xfId="3467"/>
    <cellStyle name="常规 4 5 7 2" xfId="5688"/>
    <cellStyle name="常规 4 5 7_12乡中学" xfId="9140"/>
    <cellStyle name="常规 4 5 8" xfId="3468"/>
    <cellStyle name="常规 4 5 8 2" xfId="5689"/>
    <cellStyle name="常规 4 5 8_12乡中学" xfId="9141"/>
    <cellStyle name="常规 4 5 9" xfId="5666"/>
    <cellStyle name="常规 4 5_12乡中学" xfId="9142"/>
    <cellStyle name="常规 4 50" xfId="12220"/>
    <cellStyle name="常规 4 51" xfId="12114"/>
    <cellStyle name="常规 4 52" xfId="12302"/>
    <cellStyle name="常规 4 53" xfId="12223"/>
    <cellStyle name="常规 4 54" xfId="12356"/>
    <cellStyle name="常规 4 55" xfId="12404"/>
    <cellStyle name="常规 4 56" xfId="12297"/>
    <cellStyle name="常规 4 57" xfId="12270"/>
    <cellStyle name="常规 4 58" xfId="12244"/>
    <cellStyle name="常规 4 59" xfId="12169"/>
    <cellStyle name="常规 4 6" xfId="3469"/>
    <cellStyle name="常规 4 6 2" xfId="3470"/>
    <cellStyle name="常规 4 6 2 2" xfId="3471"/>
    <cellStyle name="常规 4 6 2 2 2" xfId="3472"/>
    <cellStyle name="常规 4 6 2 2 2 2" xfId="5693"/>
    <cellStyle name="常规 4 6 2 2 2_12乡中学" xfId="8034"/>
    <cellStyle name="常规 4 6 2 2 3" xfId="3473"/>
    <cellStyle name="常规 4 6 2 2 3 2" xfId="5694"/>
    <cellStyle name="常规 4 6 2 2 3_12乡中学" xfId="9143"/>
    <cellStyle name="常规 4 6 2 2 4" xfId="5692"/>
    <cellStyle name="常规 4 6 2 2_10乡政府" xfId="9144"/>
    <cellStyle name="常规 4 6 2 3" xfId="3474"/>
    <cellStyle name="常规 4 6 2 3 2" xfId="3475"/>
    <cellStyle name="常规 4 6 2 3 2 2" xfId="5696"/>
    <cellStyle name="常规 4 6 2 3 2_12乡中学" xfId="7877"/>
    <cellStyle name="常规 4 6 2 3 3" xfId="3476"/>
    <cellStyle name="常规 4 6 2 3 3 2" xfId="5697"/>
    <cellStyle name="常规 4 6 2 3 3_12乡中学" xfId="9145"/>
    <cellStyle name="常规 4 6 2 3 4" xfId="5695"/>
    <cellStyle name="常规 4 6 2 3_10乡政府" xfId="9146"/>
    <cellStyle name="常规 4 6 2 4" xfId="3477"/>
    <cellStyle name="常规 4 6 2 4 2" xfId="5698"/>
    <cellStyle name="常规 4 6 2 4_10乡政府" xfId="9147"/>
    <cellStyle name="常规 4 6 2 5" xfId="3478"/>
    <cellStyle name="常规 4 6 2 5 2" xfId="5699"/>
    <cellStyle name="常规 4 6 2 5_12乡中学" xfId="9148"/>
    <cellStyle name="常规 4 6 2 6" xfId="3479"/>
    <cellStyle name="常规 4 6 2 6 2" xfId="5700"/>
    <cellStyle name="常规 4 6 2 6_12乡中学" xfId="9149"/>
    <cellStyle name="常规 4 6 2 7" xfId="5691"/>
    <cellStyle name="常规 4 6 2_县本级专项对比表（各股室填报）" xfId="8463"/>
    <cellStyle name="常规 4 6 3" xfId="3480"/>
    <cellStyle name="常规 4 6 3 2" xfId="3481"/>
    <cellStyle name="常规 4 6 3 2 2" xfId="5702"/>
    <cellStyle name="常规 4 6 3 2_10乡政府" xfId="9150"/>
    <cellStyle name="常规 4 6 3 3" xfId="3482"/>
    <cellStyle name="常规 4 6 3 3 2" xfId="5703"/>
    <cellStyle name="常规 4 6 3 3_12乡中学" xfId="9151"/>
    <cellStyle name="常规 4 6 3 4" xfId="3483"/>
    <cellStyle name="常规 4 6 3 4 2" xfId="5704"/>
    <cellStyle name="常规 4 6 3 4_12乡中学" xfId="9152"/>
    <cellStyle name="常规 4 6 3 5" xfId="5701"/>
    <cellStyle name="常规 4 6 3_12乡中学" xfId="9153"/>
    <cellStyle name="常规 4 6 4" xfId="3484"/>
    <cellStyle name="常规 4 6 4 2" xfId="3485"/>
    <cellStyle name="常规 4 6 4 2 2" xfId="5706"/>
    <cellStyle name="常规 4 6 4 2_12乡中学" xfId="9154"/>
    <cellStyle name="常规 4 6 4 3" xfId="3486"/>
    <cellStyle name="常规 4 6 4 3 2" xfId="5707"/>
    <cellStyle name="常规 4 6 4 3_12乡中学" xfId="9155"/>
    <cellStyle name="常规 4 6 4 4" xfId="5705"/>
    <cellStyle name="常规 4 6 4_10乡政府" xfId="9156"/>
    <cellStyle name="常规 4 6 5" xfId="3487"/>
    <cellStyle name="常规 4 6 5 2" xfId="3488"/>
    <cellStyle name="常规 4 6 5 2 2" xfId="5709"/>
    <cellStyle name="常规 4 6 5 2_12乡中学" xfId="7222"/>
    <cellStyle name="常规 4 6 5 3" xfId="3489"/>
    <cellStyle name="常规 4 6 5 3 2" xfId="5710"/>
    <cellStyle name="常规 4 6 5 3_12乡中学" xfId="7758"/>
    <cellStyle name="常规 4 6 5 4" xfId="5708"/>
    <cellStyle name="常规 4 6 5_10乡政府" xfId="9157"/>
    <cellStyle name="常规 4 6 6" xfId="3490"/>
    <cellStyle name="常规 4 6 6 2" xfId="5711"/>
    <cellStyle name="常规 4 6 6_10乡政府" xfId="9158"/>
    <cellStyle name="常规 4 6 7" xfId="3491"/>
    <cellStyle name="常规 4 6 7 2" xfId="5712"/>
    <cellStyle name="常规 4 6 7_12乡中学" xfId="9159"/>
    <cellStyle name="常规 4 6 8" xfId="3492"/>
    <cellStyle name="常规 4 6 8 2" xfId="5713"/>
    <cellStyle name="常规 4 6 8_12乡中学" xfId="9160"/>
    <cellStyle name="常规 4 6 9" xfId="5690"/>
    <cellStyle name="常规 4 6_12乡中学" xfId="9161"/>
    <cellStyle name="常规 4 60" xfId="12324"/>
    <cellStyle name="常规 4 61" xfId="12243"/>
    <cellStyle name="常规 4 62" xfId="12173"/>
    <cellStyle name="常规 4 63" xfId="12432"/>
    <cellStyle name="常规 4 64" xfId="12379"/>
    <cellStyle name="常规 4 65" xfId="12414"/>
    <cellStyle name="常规 4 66" xfId="11945"/>
    <cellStyle name="常规 4 67" xfId="12167"/>
    <cellStyle name="常规 4 68" xfId="12089"/>
    <cellStyle name="常规 4 69" xfId="12397"/>
    <cellStyle name="常规 4 7" xfId="3493"/>
    <cellStyle name="常规 4 7 2" xfId="3494"/>
    <cellStyle name="常规 4 7 2 2" xfId="3495"/>
    <cellStyle name="常规 4 7 2 2 2" xfId="3496"/>
    <cellStyle name="常规 4 7 2 2 2 2" xfId="5717"/>
    <cellStyle name="常规 4 7 2 2 2_12乡中学" xfId="9162"/>
    <cellStyle name="常规 4 7 2 2 3" xfId="3497"/>
    <cellStyle name="常规 4 7 2 2 3 2" xfId="5718"/>
    <cellStyle name="常规 4 7 2 2 3_12乡中学" xfId="9163"/>
    <cellStyle name="常规 4 7 2 2 4" xfId="5716"/>
    <cellStyle name="常规 4 7 2 2_10乡政府" xfId="9164"/>
    <cellStyle name="常规 4 7 2 3" xfId="3498"/>
    <cellStyle name="常规 4 7 2 3 2" xfId="3499"/>
    <cellStyle name="常规 4 7 2 3 2 2" xfId="5720"/>
    <cellStyle name="常规 4 7 2 3 2_12乡中学" xfId="9165"/>
    <cellStyle name="常规 4 7 2 3 3" xfId="3500"/>
    <cellStyle name="常规 4 7 2 3 3 2" xfId="5721"/>
    <cellStyle name="常规 4 7 2 3 3_12乡中学" xfId="9166"/>
    <cellStyle name="常规 4 7 2 3 4" xfId="5719"/>
    <cellStyle name="常规 4 7 2 3_10乡政府" xfId="9167"/>
    <cellStyle name="常规 4 7 2 4" xfId="3501"/>
    <cellStyle name="常规 4 7 2 4 2" xfId="5722"/>
    <cellStyle name="常规 4 7 2 4_10乡政府" xfId="9168"/>
    <cellStyle name="常规 4 7 2 5" xfId="3502"/>
    <cellStyle name="常规 4 7 2 5 2" xfId="5723"/>
    <cellStyle name="常规 4 7 2 5_12乡中学" xfId="9169"/>
    <cellStyle name="常规 4 7 2 6" xfId="3503"/>
    <cellStyle name="常规 4 7 2 6 2" xfId="5724"/>
    <cellStyle name="常规 4 7 2 6_12乡中学" xfId="9170"/>
    <cellStyle name="常规 4 7 2 7" xfId="5715"/>
    <cellStyle name="常规 4 7 2_县本级专项对比表（各股室填报）" xfId="9171"/>
    <cellStyle name="常规 4 7 3" xfId="3504"/>
    <cellStyle name="常规 4 7 3 2" xfId="3505"/>
    <cellStyle name="常规 4 7 3 2 2" xfId="5726"/>
    <cellStyle name="常规 4 7 3 2_10乡政府" xfId="9172"/>
    <cellStyle name="常规 4 7 3 3" xfId="3506"/>
    <cellStyle name="常规 4 7 3 3 2" xfId="5727"/>
    <cellStyle name="常规 4 7 3 3_12乡中学" xfId="9173"/>
    <cellStyle name="常规 4 7 3 4" xfId="3507"/>
    <cellStyle name="常规 4 7 3 4 2" xfId="5728"/>
    <cellStyle name="常规 4 7 3 4_12乡中学" xfId="9174"/>
    <cellStyle name="常规 4 7 3 5" xfId="5725"/>
    <cellStyle name="常规 4 7 3_12乡中学" xfId="9175"/>
    <cellStyle name="常规 4 7 4" xfId="3508"/>
    <cellStyle name="常规 4 7 4 2" xfId="3509"/>
    <cellStyle name="常规 4 7 4 2 2" xfId="5730"/>
    <cellStyle name="常规 4 7 4 2_12乡中学" xfId="6498"/>
    <cellStyle name="常规 4 7 4 3" xfId="3510"/>
    <cellStyle name="常规 4 7 4 3 2" xfId="5731"/>
    <cellStyle name="常规 4 7 4 3_12乡中学" xfId="9176"/>
    <cellStyle name="常规 4 7 4 4" xfId="5729"/>
    <cellStyle name="常规 4 7 4_10乡政府" xfId="9177"/>
    <cellStyle name="常规 4 7 5" xfId="3511"/>
    <cellStyle name="常规 4 7 5 2" xfId="3512"/>
    <cellStyle name="常规 4 7 5 2 2" xfId="5733"/>
    <cellStyle name="常规 4 7 5 2_12乡中学" xfId="7772"/>
    <cellStyle name="常规 4 7 5 3" xfId="3513"/>
    <cellStyle name="常规 4 7 5 3 2" xfId="5734"/>
    <cellStyle name="常规 4 7 5 3_12乡中学" xfId="9178"/>
    <cellStyle name="常规 4 7 5 4" xfId="5732"/>
    <cellStyle name="常规 4 7 5_10乡政府" xfId="9179"/>
    <cellStyle name="常规 4 7 6" xfId="3514"/>
    <cellStyle name="常规 4 7 6 2" xfId="5735"/>
    <cellStyle name="常规 4 7 6_10乡政府" xfId="9180"/>
    <cellStyle name="常规 4 7 7" xfId="3515"/>
    <cellStyle name="常规 4 7 7 2" xfId="5736"/>
    <cellStyle name="常规 4 7 7_12乡中学" xfId="9181"/>
    <cellStyle name="常规 4 7 8" xfId="3516"/>
    <cellStyle name="常规 4 7 8 2" xfId="5737"/>
    <cellStyle name="常规 4 7 8_12乡中学" xfId="9182"/>
    <cellStyle name="常规 4 7 9" xfId="5714"/>
    <cellStyle name="常规 4 7_12乡中学" xfId="9183"/>
    <cellStyle name="常规 4 70" xfId="12011"/>
    <cellStyle name="常规 4 71" xfId="12092"/>
    <cellStyle name="常规 4 72" xfId="12259"/>
    <cellStyle name="常规 4 73" xfId="11978"/>
    <cellStyle name="常规 4 74" xfId="11993"/>
    <cellStyle name="常规 4 75" xfId="12345"/>
    <cellStyle name="常规 4 76" xfId="11924"/>
    <cellStyle name="常规 4 77" xfId="12292"/>
    <cellStyle name="常规 4 78" xfId="12213"/>
    <cellStyle name="常规 4 79" xfId="12132"/>
    <cellStyle name="常规 4 8" xfId="3517"/>
    <cellStyle name="常规 4 8 2" xfId="3518"/>
    <cellStyle name="常规 4 8 2 2" xfId="3519"/>
    <cellStyle name="常规 4 8 2 2 2" xfId="3520"/>
    <cellStyle name="常规 4 8 2 2 2 2" xfId="5741"/>
    <cellStyle name="常规 4 8 2 2 2_12乡中学" xfId="9184"/>
    <cellStyle name="常规 4 8 2 2 3" xfId="3521"/>
    <cellStyle name="常规 4 8 2 2 3 2" xfId="5742"/>
    <cellStyle name="常规 4 8 2 2 3_12乡中学" xfId="9185"/>
    <cellStyle name="常规 4 8 2 2 4" xfId="5740"/>
    <cellStyle name="常规 4 8 2 2_10乡政府" xfId="8456"/>
    <cellStyle name="常规 4 8 2 3" xfId="3522"/>
    <cellStyle name="常规 4 8 2 3 2" xfId="3523"/>
    <cellStyle name="常规 4 8 2 3 2 2" xfId="5744"/>
    <cellStyle name="常规 4 8 2 3 2_12乡中学" xfId="9186"/>
    <cellStyle name="常规 4 8 2 3 3" xfId="3524"/>
    <cellStyle name="常规 4 8 2 3 3 2" xfId="5745"/>
    <cellStyle name="常规 4 8 2 3 3_12乡中学" xfId="9187"/>
    <cellStyle name="常规 4 8 2 3 4" xfId="5743"/>
    <cellStyle name="常规 4 8 2 3_10乡政府" xfId="8718"/>
    <cellStyle name="常规 4 8 2 4" xfId="3525"/>
    <cellStyle name="常规 4 8 2 4 2" xfId="5746"/>
    <cellStyle name="常规 4 8 2 4_10乡政府" xfId="8747"/>
    <cellStyle name="常规 4 8 2 5" xfId="3526"/>
    <cellStyle name="常规 4 8 2 5 2" xfId="5747"/>
    <cellStyle name="常规 4 8 2 5_12乡中学" xfId="9188"/>
    <cellStyle name="常规 4 8 2 6" xfId="3527"/>
    <cellStyle name="常规 4 8 2 6 2" xfId="5748"/>
    <cellStyle name="常规 4 8 2 6_12乡中学" xfId="9189"/>
    <cellStyle name="常规 4 8 2 7" xfId="5739"/>
    <cellStyle name="常规 4 8 2_县本级专项对比表（各股室填报）" xfId="9190"/>
    <cellStyle name="常规 4 8 3" xfId="3528"/>
    <cellStyle name="常规 4 8 3 2" xfId="3529"/>
    <cellStyle name="常规 4 8 3 2 2" xfId="5750"/>
    <cellStyle name="常规 4 8 3 2_10乡政府" xfId="9191"/>
    <cellStyle name="常规 4 8 3 3" xfId="3530"/>
    <cellStyle name="常规 4 8 3 3 2" xfId="5751"/>
    <cellStyle name="常规 4 8 3 3_12乡中学" xfId="9192"/>
    <cellStyle name="常规 4 8 3 4" xfId="3531"/>
    <cellStyle name="常规 4 8 3 4 2" xfId="5752"/>
    <cellStyle name="常规 4 8 3 4_12乡中学" xfId="9193"/>
    <cellStyle name="常规 4 8 3 5" xfId="5749"/>
    <cellStyle name="常规 4 8 3_12乡中学" xfId="9194"/>
    <cellStyle name="常规 4 8 4" xfId="3532"/>
    <cellStyle name="常规 4 8 4 2" xfId="3533"/>
    <cellStyle name="常规 4 8 4 2 2" xfId="5754"/>
    <cellStyle name="常规 4 8 4 2_12乡中学" xfId="9195"/>
    <cellStyle name="常规 4 8 4 3" xfId="3534"/>
    <cellStyle name="常规 4 8 4 3 2" xfId="5755"/>
    <cellStyle name="常规 4 8 4 3_12乡中学" xfId="7226"/>
    <cellStyle name="常规 4 8 4 4" xfId="5753"/>
    <cellStyle name="常规 4 8 4_10乡政府" xfId="9196"/>
    <cellStyle name="常规 4 8 5" xfId="3535"/>
    <cellStyle name="常规 4 8 5 2" xfId="3536"/>
    <cellStyle name="常规 4 8 5 2 2" xfId="5757"/>
    <cellStyle name="常规 4 8 5 2_12乡中学" xfId="9197"/>
    <cellStyle name="常规 4 8 5 3" xfId="3537"/>
    <cellStyle name="常规 4 8 5 3 2" xfId="5758"/>
    <cellStyle name="常规 4 8 5 3_12乡中学" xfId="9198"/>
    <cellStyle name="常规 4 8 5 4" xfId="5756"/>
    <cellStyle name="常规 4 8 5_10乡政府" xfId="9199"/>
    <cellStyle name="常规 4 8 6" xfId="3538"/>
    <cellStyle name="常规 4 8 6 2" xfId="5759"/>
    <cellStyle name="常规 4 8 6_10乡政府" xfId="9200"/>
    <cellStyle name="常规 4 8 7" xfId="3539"/>
    <cellStyle name="常规 4 8 7 2" xfId="5760"/>
    <cellStyle name="常规 4 8 7_12乡中学" xfId="9201"/>
    <cellStyle name="常规 4 8 8" xfId="3540"/>
    <cellStyle name="常规 4 8 8 2" xfId="5761"/>
    <cellStyle name="常规 4 8 8_12乡中学" xfId="9202"/>
    <cellStyle name="常规 4 8 9" xfId="5738"/>
    <cellStyle name="常规 4 8_12乡中学" xfId="9203"/>
    <cellStyle name="常规 4 80" xfId="12276"/>
    <cellStyle name="常规 4 81" xfId="12315"/>
    <cellStyle name="常规 4 82" xfId="12043"/>
    <cellStyle name="常规 4 83" xfId="12428"/>
    <cellStyle name="常规 4 84" xfId="12393"/>
    <cellStyle name="常规 4 85" xfId="11994"/>
    <cellStyle name="常规 4 86" xfId="12133"/>
    <cellStyle name="常规 4 87" xfId="12163"/>
    <cellStyle name="常规 4 88" xfId="12226"/>
    <cellStyle name="常规 4 89" xfId="12116"/>
    <cellStyle name="常规 4 9" xfId="3541"/>
    <cellStyle name="常规 4 9 2" xfId="3542"/>
    <cellStyle name="常规 4 9 2 2" xfId="3543"/>
    <cellStyle name="常规 4 9 2 2 2" xfId="3544"/>
    <cellStyle name="常规 4 9 2 2 2 2" xfId="5765"/>
    <cellStyle name="常规 4 9 2 2 2_12乡中学" xfId="9204"/>
    <cellStyle name="常规 4 9 2 2 3" xfId="3545"/>
    <cellStyle name="常规 4 9 2 2 3 2" xfId="5766"/>
    <cellStyle name="常规 4 9 2 2 3_12乡中学" xfId="9205"/>
    <cellStyle name="常规 4 9 2 2 4" xfId="5764"/>
    <cellStyle name="常规 4 9 2 2_10乡政府" xfId="9206"/>
    <cellStyle name="常规 4 9 2 3" xfId="3546"/>
    <cellStyle name="常规 4 9 2 3 2" xfId="3547"/>
    <cellStyle name="常规 4 9 2 3 2 2" xfId="5768"/>
    <cellStyle name="常规 4 9 2 3 2_12乡中学" xfId="9207"/>
    <cellStyle name="常规 4 9 2 3 3" xfId="3548"/>
    <cellStyle name="常规 4 9 2 3 3 2" xfId="5769"/>
    <cellStyle name="常规 4 9 2 3 3_12乡中学" xfId="9208"/>
    <cellStyle name="常规 4 9 2 3 4" xfId="5767"/>
    <cellStyle name="常规 4 9 2 3_10乡政府" xfId="9209"/>
    <cellStyle name="常规 4 9 2 4" xfId="3549"/>
    <cellStyle name="常规 4 9 2 4 2" xfId="5770"/>
    <cellStyle name="常规 4 9 2 4_10乡政府" xfId="9210"/>
    <cellStyle name="常规 4 9 2 5" xfId="3550"/>
    <cellStyle name="常规 4 9 2 5 2" xfId="5771"/>
    <cellStyle name="常规 4 9 2 5_12乡中学" xfId="7160"/>
    <cellStyle name="常规 4 9 2 6" xfId="3551"/>
    <cellStyle name="常规 4 9 2 6 2" xfId="5772"/>
    <cellStyle name="常规 4 9 2 6_12乡中学" xfId="9211"/>
    <cellStyle name="常规 4 9 2 7" xfId="5763"/>
    <cellStyle name="常规 4 9 2_县本级专项对比表（各股室填报）" xfId="9212"/>
    <cellStyle name="常规 4 9 3" xfId="3552"/>
    <cellStyle name="常规 4 9 3 2" xfId="3553"/>
    <cellStyle name="常规 4 9 3 2 2" xfId="5774"/>
    <cellStyle name="常规 4 9 3 2_10乡政府" xfId="9213"/>
    <cellStyle name="常规 4 9 3 3" xfId="3554"/>
    <cellStyle name="常规 4 9 3 3 2" xfId="5775"/>
    <cellStyle name="常规 4 9 3 3_12乡中学" xfId="9214"/>
    <cellStyle name="常规 4 9 3 4" xfId="3555"/>
    <cellStyle name="常规 4 9 3 4 2" xfId="5776"/>
    <cellStyle name="常规 4 9 3 4_12乡中学" xfId="9215"/>
    <cellStyle name="常规 4 9 3 5" xfId="5773"/>
    <cellStyle name="常规 4 9 3_12乡中学" xfId="9216"/>
    <cellStyle name="常规 4 9 4" xfId="3556"/>
    <cellStyle name="常规 4 9 4 2" xfId="3557"/>
    <cellStyle name="常规 4 9 4 2 2" xfId="5778"/>
    <cellStyle name="常规 4 9 4 2_12乡中学" xfId="9217"/>
    <cellStyle name="常规 4 9 4 3" xfId="3558"/>
    <cellStyle name="常规 4 9 4 3 2" xfId="5779"/>
    <cellStyle name="常规 4 9 4 3_12乡中学" xfId="9218"/>
    <cellStyle name="常规 4 9 4 4" xfId="5777"/>
    <cellStyle name="常规 4 9 4_10乡政府" xfId="6560"/>
    <cellStyle name="常规 4 9 5" xfId="3559"/>
    <cellStyle name="常规 4 9 5 2" xfId="3560"/>
    <cellStyle name="常规 4 9 5 2 2" xfId="5781"/>
    <cellStyle name="常规 4 9 5 2_12乡中学" xfId="7776"/>
    <cellStyle name="常规 4 9 5 3" xfId="3561"/>
    <cellStyle name="常规 4 9 5 3 2" xfId="5782"/>
    <cellStyle name="常规 4 9 5 3_12乡中学" xfId="9219"/>
    <cellStyle name="常规 4 9 5 4" xfId="5780"/>
    <cellStyle name="常规 4 9 5_10乡政府" xfId="6583"/>
    <cellStyle name="常规 4 9 6" xfId="3562"/>
    <cellStyle name="常规 4 9 6 2" xfId="5783"/>
    <cellStyle name="常规 4 9 6_10乡政府" xfId="6379"/>
    <cellStyle name="常规 4 9 7" xfId="3563"/>
    <cellStyle name="常规 4 9 7 2" xfId="5784"/>
    <cellStyle name="常规 4 9 7_12乡中学" xfId="9220"/>
    <cellStyle name="常规 4 9 8" xfId="3564"/>
    <cellStyle name="常规 4 9 8 2" xfId="5785"/>
    <cellStyle name="常规 4 9 8_12乡中学" xfId="9221"/>
    <cellStyle name="常规 4 9 9" xfId="5762"/>
    <cellStyle name="常规 4 9_12乡中学" xfId="9222"/>
    <cellStyle name="常规 4 90" xfId="12127"/>
    <cellStyle name="常规 4 91" xfId="12000"/>
    <cellStyle name="常规 4 92" xfId="12017"/>
    <cellStyle name="常规 4 93" xfId="12041"/>
    <cellStyle name="常规 4 94" xfId="12394"/>
    <cellStyle name="常规 4 95" xfId="11998"/>
    <cellStyle name="常规 4 96" xfId="12120"/>
    <cellStyle name="常规 4 97" xfId="12313"/>
    <cellStyle name="常规 4 98" xfId="12248"/>
    <cellStyle name="常规 4 99" xfId="11970"/>
    <cellStyle name="常规 4_（市本级）" xfId="5786"/>
    <cellStyle name="常规 40" xfId="3565"/>
    <cellStyle name="常规 40 2" xfId="3566"/>
    <cellStyle name="常规 40 2 2" xfId="3567"/>
    <cellStyle name="常规 40 2 2 2" xfId="9223"/>
    <cellStyle name="常规 40 2 2 2 2" xfId="11428"/>
    <cellStyle name="常规 40 2 2 3" xfId="11427"/>
    <cellStyle name="常规 40 2 2_12乡中学" xfId="9224"/>
    <cellStyle name="常规 40 2 3" xfId="3568"/>
    <cellStyle name="常规 40 2 3 2" xfId="9225"/>
    <cellStyle name="常规 40 2 3 2 2" xfId="11430"/>
    <cellStyle name="常规 40 2 3 3" xfId="11429"/>
    <cellStyle name="常规 40 2 3_12乡中学" xfId="9226"/>
    <cellStyle name="常规 40 2 4" xfId="11426"/>
    <cellStyle name="常规 40 2_12乡中学" xfId="9915"/>
    <cellStyle name="常规 40 3" xfId="3569"/>
    <cellStyle name="常规 40 3 2" xfId="9227"/>
    <cellStyle name="常规 40 3 2 2" xfId="11432"/>
    <cellStyle name="常规 40 3 3" xfId="11431"/>
    <cellStyle name="常规 40 3_12乡中学" xfId="6179"/>
    <cellStyle name="常规 40 4" xfId="3570"/>
    <cellStyle name="常规 40 4 2" xfId="9228"/>
    <cellStyle name="常规 40 4 2 2" xfId="11434"/>
    <cellStyle name="常规 40 4 3" xfId="11433"/>
    <cellStyle name="常规 40 4_12乡中学" xfId="9229"/>
    <cellStyle name="常规 40 5" xfId="11347"/>
    <cellStyle name="常规 40_12乡中学" xfId="9914"/>
    <cellStyle name="常规 400" xfId="12561"/>
    <cellStyle name="常规 401" xfId="12798"/>
    <cellStyle name="常规 402" xfId="12578"/>
    <cellStyle name="常规 403" xfId="12776"/>
    <cellStyle name="常规 404" xfId="12715"/>
    <cellStyle name="常规 405" xfId="12737"/>
    <cellStyle name="常规 406" xfId="12658"/>
    <cellStyle name="常规 407" xfId="12671"/>
    <cellStyle name="常规 408" xfId="12668"/>
    <cellStyle name="常规 409" xfId="12756"/>
    <cellStyle name="常规 41" xfId="3571"/>
    <cellStyle name="常规 41 2" xfId="3572"/>
    <cellStyle name="常规 41 2 2" xfId="3573"/>
    <cellStyle name="常规 41 2 2 2" xfId="9230"/>
    <cellStyle name="常规 41 2 2 2 2" xfId="11437"/>
    <cellStyle name="常规 41 2 2 3" xfId="11436"/>
    <cellStyle name="常规 41 2 2_12乡中学" xfId="8367"/>
    <cellStyle name="常规 41 2 3" xfId="3574"/>
    <cellStyle name="常规 41 2 3 2" xfId="9231"/>
    <cellStyle name="常规 41 2 3 2 2" xfId="11439"/>
    <cellStyle name="常规 41 2 3 3" xfId="11438"/>
    <cellStyle name="常规 41 2 3_12乡中学" xfId="8389"/>
    <cellStyle name="常规 41 2 4" xfId="11435"/>
    <cellStyle name="常规 41 2_12乡中学" xfId="9917"/>
    <cellStyle name="常规 41 3" xfId="3575"/>
    <cellStyle name="常规 41 3 2" xfId="9232"/>
    <cellStyle name="常规 41 3 2 2" xfId="11440"/>
    <cellStyle name="常规 41 3 3" xfId="11409"/>
    <cellStyle name="常规 41 3_12乡中学" xfId="9233"/>
    <cellStyle name="常规 41 4" xfId="3576"/>
    <cellStyle name="常规 41 4 2" xfId="9234"/>
    <cellStyle name="常规 41 4 2 2" xfId="11442"/>
    <cellStyle name="常规 41 4 3" xfId="11441"/>
    <cellStyle name="常规 41 4_12乡中学" xfId="9235"/>
    <cellStyle name="常规 41 5" xfId="11348"/>
    <cellStyle name="常规 41_12乡中学" xfId="9916"/>
    <cellStyle name="常规 410" xfId="12643"/>
    <cellStyle name="常规 411" xfId="12571"/>
    <cellStyle name="常规 412" xfId="12725"/>
    <cellStyle name="常规 413" xfId="12741"/>
    <cellStyle name="常规 414" xfId="12696"/>
    <cellStyle name="常规 415" xfId="12763"/>
    <cellStyle name="常规 416" xfId="12556"/>
    <cellStyle name="常规 417" xfId="12723"/>
    <cellStyle name="常规 418" xfId="12820"/>
    <cellStyle name="常规 419" xfId="12617"/>
    <cellStyle name="常规 42" xfId="3577"/>
    <cellStyle name="常规 42 2" xfId="3578"/>
    <cellStyle name="常规 42 2 2" xfId="3579"/>
    <cellStyle name="常规 42 2 2 2" xfId="8584"/>
    <cellStyle name="常规 42 2 2 2 2" xfId="11356"/>
    <cellStyle name="常规 42 2 2 3" xfId="11354"/>
    <cellStyle name="常规 42 2 2_12乡中学" xfId="8586"/>
    <cellStyle name="常规 42 2 3" xfId="3580"/>
    <cellStyle name="常规 42 2 3 2" xfId="8588"/>
    <cellStyle name="常规 42 2 3 2 2" xfId="11360"/>
    <cellStyle name="常规 42 2 3 3" xfId="11358"/>
    <cellStyle name="常规 42 2 3_12乡中学" xfId="8590"/>
    <cellStyle name="常规 42 2 4" xfId="11352"/>
    <cellStyle name="常规 42 2_12乡中学" xfId="9919"/>
    <cellStyle name="常规 42 3" xfId="3581"/>
    <cellStyle name="常规 42 3 2" xfId="8592"/>
    <cellStyle name="常规 42 3 2 2" xfId="11364"/>
    <cellStyle name="常规 42 3 3" xfId="11362"/>
    <cellStyle name="常规 42 3_12乡中学" xfId="8594"/>
    <cellStyle name="常规 42 4" xfId="3582"/>
    <cellStyle name="常规 42 4 2" xfId="8596"/>
    <cellStyle name="常规 42 4 2 2" xfId="11368"/>
    <cellStyle name="常规 42 4 3" xfId="11366"/>
    <cellStyle name="常规 42 4_12乡中学" xfId="8598"/>
    <cellStyle name="常规 42 5" xfId="11350"/>
    <cellStyle name="常规 42_12乡中学" xfId="9918"/>
    <cellStyle name="常规 420" xfId="12720"/>
    <cellStyle name="常规 421" xfId="12822"/>
    <cellStyle name="常规 422" xfId="12647"/>
    <cellStyle name="常规 423" xfId="12757"/>
    <cellStyle name="常规 424" xfId="12743"/>
    <cellStyle name="常规 425" xfId="12584"/>
    <cellStyle name="常规 426" xfId="12774"/>
    <cellStyle name="常规 427" xfId="12687"/>
    <cellStyle name="常规 428" xfId="12667"/>
    <cellStyle name="常规 429" xfId="12733"/>
    <cellStyle name="常规 43" xfId="3583"/>
    <cellStyle name="常规 43 2" xfId="3584"/>
    <cellStyle name="常规 43 2 2" xfId="3585"/>
    <cellStyle name="常规 43 2 2 2" xfId="8601"/>
    <cellStyle name="常规 43 2 2 2 2" xfId="11376"/>
    <cellStyle name="常规 43 2 2 3" xfId="11374"/>
    <cellStyle name="常规 43 2 2_12乡中学" xfId="8603"/>
    <cellStyle name="常规 43 2 3" xfId="3586"/>
    <cellStyle name="常规 43 2 3 2" xfId="8605"/>
    <cellStyle name="常规 43 2 3 2 2" xfId="11380"/>
    <cellStyle name="常规 43 2 3 3" xfId="11378"/>
    <cellStyle name="常规 43 2 3_12乡中学" xfId="8607"/>
    <cellStyle name="常规 43 2 4" xfId="11372"/>
    <cellStyle name="常规 43 2_12乡中学" xfId="9921"/>
    <cellStyle name="常规 43 3" xfId="3587"/>
    <cellStyle name="常规 43 3 2" xfId="8609"/>
    <cellStyle name="常规 43 3 2 2" xfId="11384"/>
    <cellStyle name="常规 43 3 3" xfId="11382"/>
    <cellStyle name="常规 43 3_12乡中学" xfId="8611"/>
    <cellStyle name="常规 43 4" xfId="3588"/>
    <cellStyle name="常规 43 4 2" xfId="8613"/>
    <cellStyle name="常规 43 4 2 2" xfId="11388"/>
    <cellStyle name="常规 43 4 3" xfId="11386"/>
    <cellStyle name="常规 43 4_12乡中学" xfId="8615"/>
    <cellStyle name="常规 43 5" xfId="11370"/>
    <cellStyle name="常规 43_12乡中学" xfId="9920"/>
    <cellStyle name="常规 430" xfId="12600"/>
    <cellStyle name="常规 431" xfId="12782"/>
    <cellStyle name="常规 432" xfId="12712"/>
    <cellStyle name="常规 433" xfId="12753"/>
    <cellStyle name="常规 434" xfId="12601"/>
    <cellStyle name="常规 435" xfId="12566"/>
    <cellStyle name="常规 436" xfId="12678"/>
    <cellStyle name="常规 437" xfId="12616"/>
    <cellStyle name="常规 438" xfId="11892"/>
    <cellStyle name="常规 439" xfId="12836"/>
    <cellStyle name="常规 44" xfId="3589"/>
    <cellStyle name="常规 44 2" xfId="3590"/>
    <cellStyle name="常规 44 2 2" xfId="3591"/>
    <cellStyle name="常规 44 2 2 2" xfId="8617"/>
    <cellStyle name="常规 44 2 2 2 2" xfId="11396"/>
    <cellStyle name="常规 44 2 2 3" xfId="11394"/>
    <cellStyle name="常规 44 2 2_12乡中学" xfId="8619"/>
    <cellStyle name="常规 44 2 3" xfId="3592"/>
    <cellStyle name="常规 44 2 3 2" xfId="8621"/>
    <cellStyle name="常规 44 2 3 2 2" xfId="11400"/>
    <cellStyle name="常规 44 2 3 3" xfId="11398"/>
    <cellStyle name="常规 44 2 3_12乡中学" xfId="8623"/>
    <cellStyle name="常规 44 2 4" xfId="11392"/>
    <cellStyle name="常规 44 2_12乡中学" xfId="9923"/>
    <cellStyle name="常规 44 3" xfId="3593"/>
    <cellStyle name="常规 44 3 2" xfId="8625"/>
    <cellStyle name="常规 44 3 2 2" xfId="11404"/>
    <cellStyle name="常规 44 3 3" xfId="11402"/>
    <cellStyle name="常规 44 3_12乡中学" xfId="8627"/>
    <cellStyle name="常规 44 4" xfId="3594"/>
    <cellStyle name="常规 44 4 2" xfId="8630"/>
    <cellStyle name="常规 44 4 2 2" xfId="11408"/>
    <cellStyle name="常规 44 4 3" xfId="11406"/>
    <cellStyle name="常规 44 4_12乡中学" xfId="8632"/>
    <cellStyle name="常规 44 5" xfId="11390"/>
    <cellStyle name="常规 44_12乡中学" xfId="9922"/>
    <cellStyle name="常规 440" xfId="12837"/>
    <cellStyle name="常规 441" xfId="12849"/>
    <cellStyle name="常规 442" xfId="12894"/>
    <cellStyle name="常规 443" xfId="12857"/>
    <cellStyle name="常规 444" xfId="12872"/>
    <cellStyle name="常规 445" xfId="12888"/>
    <cellStyle name="常规 446" xfId="12892"/>
    <cellStyle name="常规 447" xfId="12889"/>
    <cellStyle name="常规 448" xfId="12887"/>
    <cellStyle name="常规 449" xfId="12876"/>
    <cellStyle name="常规 45" xfId="3595"/>
    <cellStyle name="常规 45 2" xfId="3596"/>
    <cellStyle name="常规 45 2 2" xfId="3597"/>
    <cellStyle name="常规 45 2 2 2" xfId="9236"/>
    <cellStyle name="常规 45 2 2 2 2" xfId="11447"/>
    <cellStyle name="常规 45 2 2 3" xfId="11146"/>
    <cellStyle name="常规 45 2 2_12乡中学" xfId="9238"/>
    <cellStyle name="常规 45 2 3" xfId="3598"/>
    <cellStyle name="常规 45 2 3 2" xfId="9240"/>
    <cellStyle name="常规 45 2 3 2 2" xfId="11451"/>
    <cellStyle name="常规 45 2 3 3" xfId="11449"/>
    <cellStyle name="常规 45 2 3_12乡中学" xfId="9242"/>
    <cellStyle name="常规 45 2 4" xfId="11445"/>
    <cellStyle name="常规 45 2_12乡中学" xfId="9925"/>
    <cellStyle name="常规 45 3" xfId="3599"/>
    <cellStyle name="常规 45 3 2" xfId="9244"/>
    <cellStyle name="常规 45 3 2 2" xfId="11455"/>
    <cellStyle name="常规 45 3 3" xfId="11453"/>
    <cellStyle name="常规 45 3_12乡中学" xfId="9246"/>
    <cellStyle name="常规 45 4" xfId="3600"/>
    <cellStyle name="常规 45 4 2" xfId="9248"/>
    <cellStyle name="常规 45 4 2 2" xfId="11459"/>
    <cellStyle name="常规 45 4 3" xfId="11457"/>
    <cellStyle name="常规 45 4_12乡中学" xfId="9250"/>
    <cellStyle name="常规 45 5" xfId="11443"/>
    <cellStyle name="常规 45_12乡中学" xfId="9924"/>
    <cellStyle name="常规 450" xfId="12870"/>
    <cellStyle name="常规 451" xfId="12874"/>
    <cellStyle name="常规 452" xfId="12881"/>
    <cellStyle name="常规 453" xfId="12875"/>
    <cellStyle name="常规 454" xfId="12877"/>
    <cellStyle name="常规 455" xfId="12853"/>
    <cellStyle name="常规 456" xfId="12896"/>
    <cellStyle name="常规 457" xfId="12855"/>
    <cellStyle name="常规 458" xfId="12843"/>
    <cellStyle name="常规 46" xfId="3601"/>
    <cellStyle name="常规 46 2" xfId="3602"/>
    <cellStyle name="常规 46 2 2" xfId="3603"/>
    <cellStyle name="常规 46 2 2 2" xfId="9252"/>
    <cellStyle name="常规 46 2 2 2 2" xfId="11467"/>
    <cellStyle name="常规 46 2 2 3" xfId="11465"/>
    <cellStyle name="常规 46 2 2_12乡中学" xfId="6403"/>
    <cellStyle name="常规 46 2 3" xfId="3604"/>
    <cellStyle name="常规 46 2 3 2" xfId="9254"/>
    <cellStyle name="常规 46 2 3 2 2" xfId="11471"/>
    <cellStyle name="常规 46 2 3 3" xfId="11469"/>
    <cellStyle name="常规 46 2 3_12乡中学" xfId="9256"/>
    <cellStyle name="常规 46 2 4" xfId="11463"/>
    <cellStyle name="常规 46 2_12乡中学" xfId="9927"/>
    <cellStyle name="常规 46 3" xfId="3605"/>
    <cellStyle name="常规 46 3 2" xfId="9258"/>
    <cellStyle name="常规 46 3 2 2" xfId="11475"/>
    <cellStyle name="常规 46 3 3" xfId="11473"/>
    <cellStyle name="常规 46 3_12乡中学" xfId="9260"/>
    <cellStyle name="常规 46 4" xfId="3606"/>
    <cellStyle name="常规 46 4 2" xfId="9262"/>
    <cellStyle name="常规 46 4 2 2" xfId="11477"/>
    <cellStyle name="常规 46 4 3" xfId="11186"/>
    <cellStyle name="常规 46 4_12乡中学" xfId="9264"/>
    <cellStyle name="常规 46 5" xfId="11461"/>
    <cellStyle name="常规 46_12乡中学" xfId="9926"/>
    <cellStyle name="常规 47" xfId="3607"/>
    <cellStyle name="常规 47 2" xfId="3608"/>
    <cellStyle name="常规 47 2 2" xfId="3609"/>
    <cellStyle name="常规 47 2 2 2" xfId="9266"/>
    <cellStyle name="常规 47 2 2 2 2" xfId="11485"/>
    <cellStyle name="常规 47 2 2 3" xfId="11483"/>
    <cellStyle name="常规 47 2 2_12乡中学" xfId="9268"/>
    <cellStyle name="常规 47 2 3" xfId="3610"/>
    <cellStyle name="常规 47 2 3 2" xfId="7189"/>
    <cellStyle name="常规 47 2 3 2 2" xfId="11208"/>
    <cellStyle name="常规 47 2 3 3" xfId="10194"/>
    <cellStyle name="常规 47 2 3_12乡中学" xfId="9270"/>
    <cellStyle name="常规 47 2 4" xfId="11481"/>
    <cellStyle name="常规 47 2_12乡中学" xfId="9929"/>
    <cellStyle name="常规 47 3" xfId="3611"/>
    <cellStyle name="常规 47 3 2" xfId="9272"/>
    <cellStyle name="常规 47 3 2 2" xfId="11489"/>
    <cellStyle name="常规 47 3 3" xfId="11487"/>
    <cellStyle name="常规 47 3_12乡中学" xfId="9274"/>
    <cellStyle name="常规 47 4" xfId="3612"/>
    <cellStyle name="常规 47 4 2" xfId="9276"/>
    <cellStyle name="常规 47 4 2 2" xfId="11493"/>
    <cellStyle name="常规 47 4 3" xfId="11491"/>
    <cellStyle name="常规 47 4_12乡中学" xfId="9278"/>
    <cellStyle name="常规 47 5" xfId="11479"/>
    <cellStyle name="常规 47_12乡中学" xfId="9928"/>
    <cellStyle name="常规 48" xfId="3613"/>
    <cellStyle name="常规 48 2" xfId="3614"/>
    <cellStyle name="常规 48 2 2" xfId="3615"/>
    <cellStyle name="常规 48 2 2 2" xfId="9280"/>
    <cellStyle name="常规 48 2 2 2 2" xfId="11501"/>
    <cellStyle name="常规 48 2 2 3" xfId="11499"/>
    <cellStyle name="常规 48 2 2_12乡中学" xfId="9282"/>
    <cellStyle name="常规 48 2 3" xfId="3616"/>
    <cellStyle name="常规 48 2 3 2" xfId="9284"/>
    <cellStyle name="常规 48 2 3 2 2" xfId="11505"/>
    <cellStyle name="常规 48 2 3 3" xfId="11503"/>
    <cellStyle name="常规 48 2 3_12乡中学" xfId="9286"/>
    <cellStyle name="常规 48 2 4" xfId="11497"/>
    <cellStyle name="常规 48 2_12乡中学" xfId="9931"/>
    <cellStyle name="常规 48 3" xfId="3617"/>
    <cellStyle name="常规 48 3 2" xfId="9288"/>
    <cellStyle name="常规 48 3 2 2" xfId="11509"/>
    <cellStyle name="常规 48 3 3" xfId="11507"/>
    <cellStyle name="常规 48 3_12乡中学" xfId="9290"/>
    <cellStyle name="常规 48 4" xfId="3618"/>
    <cellStyle name="常规 48 4 2" xfId="9292"/>
    <cellStyle name="常规 48 4 2 2" xfId="11513"/>
    <cellStyle name="常规 48 4 3" xfId="11511"/>
    <cellStyle name="常规 48 4_12乡中学" xfId="9294"/>
    <cellStyle name="常规 48 5" xfId="11495"/>
    <cellStyle name="常规 48_12乡中学" xfId="9930"/>
    <cellStyle name="常规 49" xfId="3619"/>
    <cellStyle name="常规 49 2" xfId="3620"/>
    <cellStyle name="常规 49 2 2" xfId="3621"/>
    <cellStyle name="常规 49 2 2 2" xfId="9296"/>
    <cellStyle name="常规 49 2 2 2 2" xfId="11519"/>
    <cellStyle name="常规 49 2 2 3" xfId="10919"/>
    <cellStyle name="常规 49 2 2_12乡中学" xfId="7376"/>
    <cellStyle name="常规 49 2 3" xfId="3622"/>
    <cellStyle name="常规 49 2 3 2" xfId="9298"/>
    <cellStyle name="常规 49 2 3 2 2" xfId="11523"/>
    <cellStyle name="常规 49 2 3 3" xfId="11521"/>
    <cellStyle name="常规 49 2 3_12乡中学" xfId="9300"/>
    <cellStyle name="常规 49 2 4" xfId="11517"/>
    <cellStyle name="常规 49 2_12乡中学" xfId="9933"/>
    <cellStyle name="常规 49 3" xfId="3623"/>
    <cellStyle name="常规 49 3 2" xfId="9302"/>
    <cellStyle name="常规 49 3 2 2" xfId="11527"/>
    <cellStyle name="常规 49 3 3" xfId="11525"/>
    <cellStyle name="常规 49 3_12乡中学" xfId="9304"/>
    <cellStyle name="常规 49 4" xfId="3624"/>
    <cellStyle name="常规 49 4 2" xfId="9306"/>
    <cellStyle name="常规 49 4 2 2" xfId="11531"/>
    <cellStyle name="常规 49 4 3" xfId="11529"/>
    <cellStyle name="常规 49 4_12乡中学" xfId="9308"/>
    <cellStyle name="常规 49 5" xfId="11515"/>
    <cellStyle name="常规 49_12乡中学" xfId="9932"/>
    <cellStyle name="常规 5" xfId="3625"/>
    <cellStyle name="常规 5 2" xfId="5856"/>
    <cellStyle name="常规 5 2 2" xfId="11533"/>
    <cellStyle name="常规 5 3" xfId="5927"/>
    <cellStyle name="常规 5 4" xfId="11908"/>
    <cellStyle name="常规 5 5" xfId="11901"/>
    <cellStyle name="常规 50" xfId="3626"/>
    <cellStyle name="常规 50 2" xfId="3627"/>
    <cellStyle name="常规 50 2 2" xfId="3628"/>
    <cellStyle name="常规 50 2 2 2" xfId="9237"/>
    <cellStyle name="常规 50 2 2 2 2" xfId="11448"/>
    <cellStyle name="常规 50 2 2 3" xfId="11145"/>
    <cellStyle name="常规 50 2 2_12乡中学" xfId="9239"/>
    <cellStyle name="常规 50 2 3" xfId="3629"/>
    <cellStyle name="常规 50 2 3 2" xfId="9241"/>
    <cellStyle name="常规 50 2 3 2 2" xfId="11452"/>
    <cellStyle name="常规 50 2 3 3" xfId="11450"/>
    <cellStyle name="常规 50 2 3_12乡中学" xfId="9243"/>
    <cellStyle name="常规 50 2 4" xfId="11446"/>
    <cellStyle name="常规 50 2_12乡中学" xfId="9935"/>
    <cellStyle name="常规 50 3" xfId="3630"/>
    <cellStyle name="常规 50 3 2" xfId="9245"/>
    <cellStyle name="常规 50 3 2 2" xfId="11456"/>
    <cellStyle name="常规 50 3 3" xfId="11454"/>
    <cellStyle name="常规 50 3_12乡中学" xfId="9247"/>
    <cellStyle name="常规 50 4" xfId="3631"/>
    <cellStyle name="常规 50 4 2" xfId="9249"/>
    <cellStyle name="常规 50 4 2 2" xfId="11460"/>
    <cellStyle name="常规 50 4 3" xfId="11458"/>
    <cellStyle name="常规 50 4_12乡中学" xfId="9251"/>
    <cellStyle name="常规 50 5" xfId="11444"/>
    <cellStyle name="常规 50_12乡中学" xfId="9934"/>
    <cellStyle name="常规 51" xfId="3632"/>
    <cellStyle name="常规 51 2" xfId="3633"/>
    <cellStyle name="常规 51 2 2" xfId="3634"/>
    <cellStyle name="常规 51 2 2 2" xfId="9253"/>
    <cellStyle name="常规 51 2 2 2 2" xfId="11468"/>
    <cellStyle name="常规 51 2 2 3" xfId="11466"/>
    <cellStyle name="常规 51 2 2_12乡中学" xfId="6402"/>
    <cellStyle name="常规 51 2 3" xfId="3635"/>
    <cellStyle name="常规 51 2 3 2" xfId="9255"/>
    <cellStyle name="常规 51 2 3 2 2" xfId="11472"/>
    <cellStyle name="常规 51 2 3 3" xfId="11470"/>
    <cellStyle name="常规 51 2 3_12乡中学" xfId="9257"/>
    <cellStyle name="常规 51 2 4" xfId="11464"/>
    <cellStyle name="常规 51 2_12乡中学" xfId="9937"/>
    <cellStyle name="常规 51 3" xfId="3636"/>
    <cellStyle name="常规 51 3 2" xfId="9259"/>
    <cellStyle name="常规 51 3 2 2" xfId="11476"/>
    <cellStyle name="常规 51 3 3" xfId="11474"/>
    <cellStyle name="常规 51 3_12乡中学" xfId="9261"/>
    <cellStyle name="常规 51 4" xfId="3637"/>
    <cellStyle name="常规 51 4 2" xfId="9263"/>
    <cellStyle name="常规 51 4 2 2" xfId="11478"/>
    <cellStyle name="常规 51 4 3" xfId="11185"/>
    <cellStyle name="常规 51 4_12乡中学" xfId="9265"/>
    <cellStyle name="常规 51 5" xfId="11462"/>
    <cellStyle name="常规 51_12乡中学" xfId="9936"/>
    <cellStyle name="常规 52" xfId="3638"/>
    <cellStyle name="常规 52 2" xfId="3639"/>
    <cellStyle name="常规 52 2 2" xfId="3640"/>
    <cellStyle name="常规 52 2 2 2" xfId="9267"/>
    <cellStyle name="常规 52 2 2 2 2" xfId="11486"/>
    <cellStyle name="常规 52 2 2 3" xfId="11484"/>
    <cellStyle name="常规 52 2 2_12乡中学" xfId="9269"/>
    <cellStyle name="常规 52 2 3" xfId="3641"/>
    <cellStyle name="常规 52 2 3 2" xfId="7188"/>
    <cellStyle name="常规 52 2 3 2 2" xfId="11207"/>
    <cellStyle name="常规 52 2 3 3" xfId="10195"/>
    <cellStyle name="常规 52 2 3_12乡中学" xfId="9271"/>
    <cellStyle name="常规 52 2 4" xfId="11482"/>
    <cellStyle name="常规 52 2_12乡中学" xfId="9939"/>
    <cellStyle name="常规 52 3" xfId="3642"/>
    <cellStyle name="常规 52 3 2" xfId="9273"/>
    <cellStyle name="常规 52 3 2 2" xfId="11490"/>
    <cellStyle name="常规 52 3 3" xfId="11488"/>
    <cellStyle name="常规 52 3_12乡中学" xfId="9275"/>
    <cellStyle name="常规 52 4" xfId="3643"/>
    <cellStyle name="常规 52 4 2" xfId="9277"/>
    <cellStyle name="常规 52 4 2 2" xfId="11494"/>
    <cellStyle name="常规 52 4 3" xfId="11492"/>
    <cellStyle name="常规 52 4_12乡中学" xfId="9279"/>
    <cellStyle name="常规 52 5" xfId="11480"/>
    <cellStyle name="常规 52_12乡中学" xfId="9938"/>
    <cellStyle name="常规 53" xfId="3644"/>
    <cellStyle name="常规 53 2" xfId="3645"/>
    <cellStyle name="常规 53 2 2" xfId="3646"/>
    <cellStyle name="常规 53 2 2 2" xfId="9281"/>
    <cellStyle name="常规 53 2 2 2 2" xfId="11502"/>
    <cellStyle name="常规 53 2 2 3" xfId="11500"/>
    <cellStyle name="常规 53 2 2_12乡中学" xfId="9283"/>
    <cellStyle name="常规 53 2 3" xfId="3647"/>
    <cellStyle name="常规 53 2 3 2" xfId="9285"/>
    <cellStyle name="常规 53 2 3 2 2" xfId="11506"/>
    <cellStyle name="常规 53 2 3 3" xfId="11504"/>
    <cellStyle name="常规 53 2 3_12乡中学" xfId="9287"/>
    <cellStyle name="常规 53 2 4" xfId="11498"/>
    <cellStyle name="常规 53 2_12乡中学" xfId="9941"/>
    <cellStyle name="常规 53 3" xfId="3648"/>
    <cellStyle name="常规 53 3 2" xfId="9289"/>
    <cellStyle name="常规 53 3 2 2" xfId="11510"/>
    <cellStyle name="常规 53 3 3" xfId="11508"/>
    <cellStyle name="常规 53 3_12乡中学" xfId="9291"/>
    <cellStyle name="常规 53 4" xfId="3649"/>
    <cellStyle name="常规 53 4 2" xfId="9293"/>
    <cellStyle name="常规 53 4 2 2" xfId="11514"/>
    <cellStyle name="常规 53 4 3" xfId="11512"/>
    <cellStyle name="常规 53 4_12乡中学" xfId="9295"/>
    <cellStyle name="常规 53 5" xfId="11496"/>
    <cellStyle name="常规 53_12乡中学" xfId="9940"/>
    <cellStyle name="常规 54" xfId="3650"/>
    <cellStyle name="常规 54 2" xfId="3651"/>
    <cellStyle name="常规 54 2 2" xfId="3652"/>
    <cellStyle name="常规 54 2 2 2" xfId="9297"/>
    <cellStyle name="常规 54 2 2 2 2" xfId="11520"/>
    <cellStyle name="常规 54 2 2 3" xfId="10918"/>
    <cellStyle name="常规 54 2 2_12乡中学" xfId="7375"/>
    <cellStyle name="常规 54 2 3" xfId="3653"/>
    <cellStyle name="常规 54 2 3 2" xfId="9299"/>
    <cellStyle name="常规 54 2 3 2 2" xfId="11524"/>
    <cellStyle name="常规 54 2 3 3" xfId="11522"/>
    <cellStyle name="常规 54 2 3_12乡中学" xfId="9301"/>
    <cellStyle name="常规 54 2 4" xfId="11518"/>
    <cellStyle name="常规 54 2_12乡中学" xfId="9943"/>
    <cellStyle name="常规 54 3" xfId="3654"/>
    <cellStyle name="常规 54 3 2" xfId="9303"/>
    <cellStyle name="常规 54 3 2 2" xfId="11528"/>
    <cellStyle name="常规 54 3 3" xfId="11526"/>
    <cellStyle name="常规 54 3_12乡中学" xfId="9305"/>
    <cellStyle name="常规 54 4" xfId="3655"/>
    <cellStyle name="常规 54 4 2" xfId="9307"/>
    <cellStyle name="常规 54 4 2 2" xfId="11532"/>
    <cellStyle name="常规 54 4 3" xfId="11530"/>
    <cellStyle name="常规 54 4_12乡中学" xfId="9309"/>
    <cellStyle name="常规 54 5" xfId="11516"/>
    <cellStyle name="常规 54_12乡中学" xfId="9942"/>
    <cellStyle name="常规 55" xfId="3656"/>
    <cellStyle name="常规 55 2" xfId="3657"/>
    <cellStyle name="常规 55 2 2" xfId="3658"/>
    <cellStyle name="常规 55 2 2 2" xfId="9311"/>
    <cellStyle name="常规 55 2 2 2 2" xfId="11540"/>
    <cellStyle name="常规 55 2 2 3" xfId="11538"/>
    <cellStyle name="常规 55 2 2_12乡中学" xfId="9312"/>
    <cellStyle name="常规 55 2 3" xfId="3659"/>
    <cellStyle name="常规 55 2 3 2" xfId="9313"/>
    <cellStyle name="常规 55 2 3 2 2" xfId="11541"/>
    <cellStyle name="常规 55 2 3 3" xfId="11411"/>
    <cellStyle name="常规 55 2 3_12乡中学" xfId="9314"/>
    <cellStyle name="常规 55 2 4" xfId="11536"/>
    <cellStyle name="常规 55 2_12乡中学" xfId="9945"/>
    <cellStyle name="常规 55 3" xfId="3660"/>
    <cellStyle name="常规 55 3 2" xfId="9315"/>
    <cellStyle name="常规 55 3 2 2" xfId="11542"/>
    <cellStyle name="常规 55 3 3" xfId="11223"/>
    <cellStyle name="常规 55 3_12乡中学" xfId="9317"/>
    <cellStyle name="常规 55 4" xfId="3661"/>
    <cellStyle name="常规 55 4 2" xfId="9319"/>
    <cellStyle name="常规 55 4 2 2" xfId="11545"/>
    <cellStyle name="常规 55 4 3" xfId="11544"/>
    <cellStyle name="常规 55 4_12乡中学" xfId="9320"/>
    <cellStyle name="常规 55 5" xfId="11534"/>
    <cellStyle name="常规 55_12乡中学" xfId="9944"/>
    <cellStyle name="常规 56" xfId="3662"/>
    <cellStyle name="常规 56 2" xfId="3663"/>
    <cellStyle name="常规 56 2 2" xfId="3664"/>
    <cellStyle name="常规 56 2 2 2" xfId="9321"/>
    <cellStyle name="常规 56 2 2 2 2" xfId="11552"/>
    <cellStyle name="常规 56 2 2 3" xfId="11550"/>
    <cellStyle name="常规 56 2 2_12乡中学" xfId="9323"/>
    <cellStyle name="常规 56 2 3" xfId="3665"/>
    <cellStyle name="常规 56 2 3 2" xfId="9325"/>
    <cellStyle name="常规 56 2 3 2 2" xfId="11556"/>
    <cellStyle name="常规 56 2 3 3" xfId="11554"/>
    <cellStyle name="常规 56 2 3_12乡中学" xfId="9327"/>
    <cellStyle name="常规 56 2 4" xfId="11548"/>
    <cellStyle name="常规 56 2_12乡中学" xfId="9947"/>
    <cellStyle name="常规 56 3" xfId="3666"/>
    <cellStyle name="常规 56 3 2" xfId="9329"/>
    <cellStyle name="常规 56 3 2 2" xfId="11560"/>
    <cellStyle name="常规 56 3 3" xfId="11558"/>
    <cellStyle name="常规 56 3_12乡中学" xfId="9331"/>
    <cellStyle name="常规 56 4" xfId="3667"/>
    <cellStyle name="常规 56 4 2" xfId="9333"/>
    <cellStyle name="常规 56 4 2 2" xfId="11564"/>
    <cellStyle name="常规 56 4 3" xfId="11562"/>
    <cellStyle name="常规 56 4_12乡中学" xfId="9335"/>
    <cellStyle name="常规 56 5" xfId="11546"/>
    <cellStyle name="常规 56_12乡中学" xfId="9946"/>
    <cellStyle name="常规 57" xfId="3668"/>
    <cellStyle name="常规 57 2" xfId="3669"/>
    <cellStyle name="常规 57 2 2" xfId="3670"/>
    <cellStyle name="常规 57 2 2 2" xfId="9337"/>
    <cellStyle name="常规 57 2 2 2 2" xfId="11572"/>
    <cellStyle name="常规 57 2 2 3" xfId="11570"/>
    <cellStyle name="常规 57 2 2_12乡中学" xfId="9339"/>
    <cellStyle name="常规 57 2 3" xfId="3671"/>
    <cellStyle name="常规 57 2 3 2" xfId="9341"/>
    <cellStyle name="常规 57 2 3 2 2" xfId="11576"/>
    <cellStyle name="常规 57 2 3 3" xfId="11574"/>
    <cellStyle name="常规 57 2 3_12乡中学" xfId="9343"/>
    <cellStyle name="常规 57 2 4" xfId="11568"/>
    <cellStyle name="常规 57 2_12乡中学" xfId="9949"/>
    <cellStyle name="常规 57 3" xfId="3672"/>
    <cellStyle name="常规 57 3 2" xfId="9345"/>
    <cellStyle name="常规 57 3 2 2" xfId="11580"/>
    <cellStyle name="常规 57 3 3" xfId="11578"/>
    <cellStyle name="常规 57 3_12乡中学" xfId="9347"/>
    <cellStyle name="常规 57 4" xfId="3673"/>
    <cellStyle name="常规 57 4 2" xfId="9349"/>
    <cellStyle name="常规 57 4 2 2" xfId="11584"/>
    <cellStyle name="常规 57 4 3" xfId="11582"/>
    <cellStyle name="常规 57 4_12乡中学" xfId="6114"/>
    <cellStyle name="常规 57 5" xfId="11566"/>
    <cellStyle name="常规 57_12乡中学" xfId="9948"/>
    <cellStyle name="常规 58" xfId="3674"/>
    <cellStyle name="常规 58 2" xfId="3675"/>
    <cellStyle name="常规 58 2 2" xfId="3676"/>
    <cellStyle name="常规 58 2 2 2" xfId="9351"/>
    <cellStyle name="常规 58 2 2 2 2" xfId="11590"/>
    <cellStyle name="常规 58 2 2 3" xfId="11588"/>
    <cellStyle name="常规 58 2 2_12乡中学" xfId="9353"/>
    <cellStyle name="常规 58 2 3" xfId="3677"/>
    <cellStyle name="常规 58 2 3 2" xfId="9355"/>
    <cellStyle name="常规 58 2 3 2 2" xfId="11594"/>
    <cellStyle name="常规 58 2 3 3" xfId="11592"/>
    <cellStyle name="常规 58 2 3_12乡中学" xfId="9357"/>
    <cellStyle name="常规 58 2 4" xfId="11586"/>
    <cellStyle name="常规 58 2_12乡中学" xfId="9951"/>
    <cellStyle name="常规 58 3" xfId="3678"/>
    <cellStyle name="常规 58 3 2" xfId="7112"/>
    <cellStyle name="常规 58 3 2 2" xfId="11157"/>
    <cellStyle name="常规 58 3 3" xfId="11596"/>
    <cellStyle name="常规 58 3_12乡中学" xfId="9359"/>
    <cellStyle name="常规 58 4" xfId="3679"/>
    <cellStyle name="常规 58 4 2" xfId="9361"/>
    <cellStyle name="常规 58 4 2 2" xfId="11600"/>
    <cellStyle name="常规 58 4 3" xfId="11598"/>
    <cellStyle name="常规 58 4_12乡中学" xfId="9363"/>
    <cellStyle name="常规 58 5" xfId="11230"/>
    <cellStyle name="常规 58_12乡中学" xfId="9950"/>
    <cellStyle name="常规 59" xfId="3680"/>
    <cellStyle name="常规 59 2" xfId="3681"/>
    <cellStyle name="常规 59 2 2" xfId="9365"/>
    <cellStyle name="常规 59 2 2 2" xfId="11604"/>
    <cellStyle name="常规 59 2 3" xfId="11602"/>
    <cellStyle name="常规 59 2_12乡中学" xfId="9367"/>
    <cellStyle name="常规 59 3" xfId="3682"/>
    <cellStyle name="常规 59 3 2" xfId="9369"/>
    <cellStyle name="常规 59 3 2 2" xfId="11608"/>
    <cellStyle name="常规 59 3 3" xfId="11606"/>
    <cellStyle name="常规 59 3_12乡中学" xfId="9371"/>
    <cellStyle name="常规 59 4" xfId="11412"/>
    <cellStyle name="常规 59_12乡中学" xfId="9952"/>
    <cellStyle name="常规 6" xfId="3683"/>
    <cellStyle name="常规 6 2" xfId="5855"/>
    <cellStyle name="常规 6 2 2" xfId="11610"/>
    <cellStyle name="常规 6 3" xfId="5928"/>
    <cellStyle name="常规 60" xfId="3684"/>
    <cellStyle name="常规 60 2" xfId="3685"/>
    <cellStyle name="常规 60 2 2" xfId="9310"/>
    <cellStyle name="常规 60 2 2 2" xfId="11539"/>
    <cellStyle name="常规 60 2 3" xfId="11537"/>
    <cellStyle name="常规 60 2_12乡中学" xfId="9373"/>
    <cellStyle name="常规 60 3" xfId="3686"/>
    <cellStyle name="常规 60 3 2" xfId="9316"/>
    <cellStyle name="常规 60 3 2 2" xfId="11543"/>
    <cellStyle name="常规 60 3 3" xfId="11222"/>
    <cellStyle name="常规 60 3_12乡中学" xfId="9318"/>
    <cellStyle name="常规 60 4" xfId="11535"/>
    <cellStyle name="常规 60_12乡中学" xfId="9953"/>
    <cellStyle name="常规 61" xfId="3687"/>
    <cellStyle name="常规 61 2" xfId="3688"/>
    <cellStyle name="常规 61 2 2" xfId="3689"/>
    <cellStyle name="常规 61 2 2 2" xfId="9322"/>
    <cellStyle name="常规 61 2 2 2 2" xfId="11553"/>
    <cellStyle name="常规 61 2 2 3" xfId="11551"/>
    <cellStyle name="常规 61 2 2_12乡中学" xfId="9324"/>
    <cellStyle name="常规 61 2 3" xfId="3690"/>
    <cellStyle name="常规 61 2 3 2" xfId="9326"/>
    <cellStyle name="常规 61 2 3 2 2" xfId="11557"/>
    <cellStyle name="常规 61 2 3 3" xfId="11555"/>
    <cellStyle name="常规 61 2 3_12乡中学" xfId="9328"/>
    <cellStyle name="常规 61 2 4" xfId="11549"/>
    <cellStyle name="常规 61 2_12乡中学" xfId="9955"/>
    <cellStyle name="常规 61 3" xfId="3691"/>
    <cellStyle name="常规 61 3 2" xfId="9330"/>
    <cellStyle name="常规 61 3 2 2" xfId="11561"/>
    <cellStyle name="常规 61 3 3" xfId="11559"/>
    <cellStyle name="常规 61 3_12乡中学" xfId="9332"/>
    <cellStyle name="常规 61 4" xfId="3692"/>
    <cellStyle name="常规 61 4 2" xfId="9334"/>
    <cellStyle name="常规 61 4 2 2" xfId="11565"/>
    <cellStyle name="常规 61 4 3" xfId="11563"/>
    <cellStyle name="常规 61 4_12乡中学" xfId="9336"/>
    <cellStyle name="常规 61 5" xfId="11547"/>
    <cellStyle name="常规 61_12乡中学" xfId="9954"/>
    <cellStyle name="常规 62" xfId="3693"/>
    <cellStyle name="常规 62 2" xfId="3694"/>
    <cellStyle name="常规 62 2 2" xfId="3695"/>
    <cellStyle name="常规 62 2 2 2" xfId="9338"/>
    <cellStyle name="常规 62 2 2 2 2" xfId="11573"/>
    <cellStyle name="常规 62 2 2 3" xfId="11571"/>
    <cellStyle name="常规 62 2 2_12乡中学" xfId="9340"/>
    <cellStyle name="常规 62 2 3" xfId="3696"/>
    <cellStyle name="常规 62 2 3 2" xfId="9342"/>
    <cellStyle name="常规 62 2 3 2 2" xfId="11577"/>
    <cellStyle name="常规 62 2 3 3" xfId="11575"/>
    <cellStyle name="常规 62 2 3_12乡中学" xfId="9344"/>
    <cellStyle name="常规 62 2 4" xfId="11569"/>
    <cellStyle name="常规 62 2_12乡中学" xfId="9957"/>
    <cellStyle name="常规 62 3" xfId="3697"/>
    <cellStyle name="常规 62 3 2" xfId="9346"/>
    <cellStyle name="常规 62 3 2 2" xfId="11581"/>
    <cellStyle name="常规 62 3 3" xfId="11579"/>
    <cellStyle name="常规 62 3_12乡中学" xfId="9348"/>
    <cellStyle name="常规 62 4" xfId="3698"/>
    <cellStyle name="常规 62 4 2" xfId="9350"/>
    <cellStyle name="常规 62 4 2 2" xfId="11585"/>
    <cellStyle name="常规 62 4 3" xfId="11583"/>
    <cellStyle name="常规 62 4_12乡中学" xfId="6115"/>
    <cellStyle name="常规 62 5" xfId="11567"/>
    <cellStyle name="常规 62_12乡中学" xfId="9956"/>
    <cellStyle name="常规 63" xfId="3699"/>
    <cellStyle name="常规 63 2" xfId="3700"/>
    <cellStyle name="常规 63 2 2" xfId="3701"/>
    <cellStyle name="常规 63 2 2 2" xfId="9352"/>
    <cellStyle name="常规 63 2 2 2 2" xfId="11591"/>
    <cellStyle name="常规 63 2 2 3" xfId="11589"/>
    <cellStyle name="常规 63 2 2_12乡中学" xfId="9354"/>
    <cellStyle name="常规 63 2 3" xfId="3702"/>
    <cellStyle name="常规 63 2 3 2" xfId="9356"/>
    <cellStyle name="常规 63 2 3 2 2" xfId="11595"/>
    <cellStyle name="常规 63 2 3 3" xfId="11593"/>
    <cellStyle name="常规 63 2 3_12乡中学" xfId="9358"/>
    <cellStyle name="常规 63 2 4" xfId="11587"/>
    <cellStyle name="常规 63 2_12乡中学" xfId="9959"/>
    <cellStyle name="常规 63 3" xfId="3703"/>
    <cellStyle name="常规 63 3 2" xfId="7111"/>
    <cellStyle name="常规 63 3 2 2" xfId="11156"/>
    <cellStyle name="常规 63 3 3" xfId="11597"/>
    <cellStyle name="常规 63 3_12乡中学" xfId="9360"/>
    <cellStyle name="常规 63 4" xfId="3704"/>
    <cellStyle name="常规 63 4 2" xfId="9362"/>
    <cellStyle name="常规 63 4 2 2" xfId="11601"/>
    <cellStyle name="常规 63 4 3" xfId="11599"/>
    <cellStyle name="常规 63 4_12乡中学" xfId="9364"/>
    <cellStyle name="常规 63 5" xfId="11229"/>
    <cellStyle name="常规 63_12乡中学" xfId="9958"/>
    <cellStyle name="常规 64" xfId="3705"/>
    <cellStyle name="常规 64 2" xfId="3706"/>
    <cellStyle name="常规 64 2 2" xfId="9366"/>
    <cellStyle name="常规 64 2 2 2" xfId="11605"/>
    <cellStyle name="常规 64 2 3" xfId="11603"/>
    <cellStyle name="常规 64 2_12乡中学" xfId="9368"/>
    <cellStyle name="常规 64 3" xfId="3707"/>
    <cellStyle name="常规 64 3 2" xfId="9370"/>
    <cellStyle name="常规 64 3 2 2" xfId="11609"/>
    <cellStyle name="常规 64 3 3" xfId="11607"/>
    <cellStyle name="常规 64 3_12乡中学" xfId="9372"/>
    <cellStyle name="常规 64 4" xfId="11413"/>
    <cellStyle name="常规 64_12乡中学" xfId="9960"/>
    <cellStyle name="常规 65" xfId="3708"/>
    <cellStyle name="常规 65 2" xfId="5787"/>
    <cellStyle name="常规 65 2 2" xfId="9374"/>
    <cellStyle name="常规 65 3" xfId="5929"/>
    <cellStyle name="常规 65 3 2" xfId="7413"/>
    <cellStyle name="常规 65 3 3" xfId="9375"/>
    <cellStyle name="常规 65_10乡政府" xfId="7719"/>
    <cellStyle name="常规 66" xfId="3709"/>
    <cellStyle name="常规 66 2" xfId="5788"/>
    <cellStyle name="常规 66 2 2" xfId="9376"/>
    <cellStyle name="常规 66 3" xfId="5930"/>
    <cellStyle name="常规 66 3 2" xfId="7076"/>
    <cellStyle name="常规 66 3 3" xfId="9377"/>
    <cellStyle name="常规 66_10乡政府" xfId="9378"/>
    <cellStyle name="常规 67" xfId="3710"/>
    <cellStyle name="常规 67 2" xfId="3711"/>
    <cellStyle name="常规 67 2 2" xfId="9379"/>
    <cellStyle name="常规 67 2 2 2" xfId="11621"/>
    <cellStyle name="常规 67 2 3" xfId="11619"/>
    <cellStyle name="常规 67 2_12乡中学" xfId="7503"/>
    <cellStyle name="常规 67 3" xfId="3712"/>
    <cellStyle name="常规 67 3 2" xfId="9381"/>
    <cellStyle name="常规 67 3 2 2" xfId="11625"/>
    <cellStyle name="常规 67 3 3" xfId="11623"/>
    <cellStyle name="常规 67 3_12乡中学" xfId="8491"/>
    <cellStyle name="常规 67 4" xfId="11617"/>
    <cellStyle name="常规 67_12乡中学" xfId="9961"/>
    <cellStyle name="常规 68" xfId="3713"/>
    <cellStyle name="常规 68 2" xfId="3714"/>
    <cellStyle name="常规 68 2 2" xfId="9383"/>
    <cellStyle name="常规 68 2 2 2" xfId="11631"/>
    <cellStyle name="常规 68 2 3" xfId="11629"/>
    <cellStyle name="常规 68 2_12乡中学" xfId="9385"/>
    <cellStyle name="常规 68 3" xfId="3715"/>
    <cellStyle name="常规 68 3 2" xfId="9387"/>
    <cellStyle name="常规 68 3 2 2" xfId="11635"/>
    <cellStyle name="常规 68 3 3" xfId="11633"/>
    <cellStyle name="常规 68 3_12乡中学" xfId="9389"/>
    <cellStyle name="常规 68 4" xfId="11627"/>
    <cellStyle name="常规 68_12乡中学" xfId="9962"/>
    <cellStyle name="常规 69" xfId="3716"/>
    <cellStyle name="常规 69 2" xfId="3717"/>
    <cellStyle name="常规 69 2 2" xfId="9391"/>
    <cellStyle name="常规 69 2 2 2" xfId="11641"/>
    <cellStyle name="常规 69 2 3" xfId="11639"/>
    <cellStyle name="常规 69 2_12乡中学" xfId="7343"/>
    <cellStyle name="常规 69 3" xfId="3718"/>
    <cellStyle name="常规 69 3 2" xfId="9393"/>
    <cellStyle name="常规 69 3 2 2" xfId="11645"/>
    <cellStyle name="常规 69 3 3" xfId="11643"/>
    <cellStyle name="常规 69 3_12乡中学" xfId="6748"/>
    <cellStyle name="常规 69 4" xfId="11637"/>
    <cellStyle name="常规 69_12乡中学" xfId="9963"/>
    <cellStyle name="常规 7" xfId="3719"/>
    <cellStyle name="常规 7 2" xfId="5854"/>
    <cellStyle name="常规 7 2 2" xfId="11647"/>
    <cellStyle name="常规 7 3" xfId="5931"/>
    <cellStyle name="常规 70" xfId="3720"/>
    <cellStyle name="常规 70 2" xfId="3721"/>
    <cellStyle name="常规 70 2 2" xfId="9395"/>
    <cellStyle name="常规 70 2 2 2" xfId="11648"/>
    <cellStyle name="常规 70 2 3" xfId="11612"/>
    <cellStyle name="常规 70 2_12乡中学" xfId="9396"/>
    <cellStyle name="常规 70 3" xfId="3722"/>
    <cellStyle name="常规 70 3 2" xfId="9397"/>
    <cellStyle name="常规 70 3 2 2" xfId="11649"/>
    <cellStyle name="常规 70 3 3" xfId="11613"/>
    <cellStyle name="常规 70 3_12乡中学" xfId="9398"/>
    <cellStyle name="常规 70 4" xfId="11611"/>
    <cellStyle name="常规 70_12乡中学" xfId="9964"/>
    <cellStyle name="常规 71" xfId="3723"/>
    <cellStyle name="常规 71 2" xfId="3724"/>
    <cellStyle name="常规 71 2 2" xfId="9399"/>
    <cellStyle name="常规 71 2 2 2" xfId="11650"/>
    <cellStyle name="常规 71 2 3" xfId="11615"/>
    <cellStyle name="常规 71 2_12乡中学" xfId="9400"/>
    <cellStyle name="常规 71 3" xfId="3725"/>
    <cellStyle name="常规 71 3 2" xfId="9401"/>
    <cellStyle name="常规 71 3 2 2" xfId="11651"/>
    <cellStyle name="常规 71 3 3" xfId="11616"/>
    <cellStyle name="常规 71 3_12乡中学" xfId="9402"/>
    <cellStyle name="常规 71 4" xfId="11614"/>
    <cellStyle name="常规 71_12乡中学" xfId="9965"/>
    <cellStyle name="常规 72" xfId="3726"/>
    <cellStyle name="常规 72 2" xfId="3727"/>
    <cellStyle name="常规 72 2 2" xfId="9380"/>
    <cellStyle name="常规 72 2 2 2" xfId="11622"/>
    <cellStyle name="常规 72 2 3" xfId="11620"/>
    <cellStyle name="常规 72 2_12乡中学" xfId="7502"/>
    <cellStyle name="常规 72 3" xfId="3728"/>
    <cellStyle name="常规 72 3 2" xfId="9382"/>
    <cellStyle name="常规 72 3 2 2" xfId="11626"/>
    <cellStyle name="常规 72 3 3" xfId="11624"/>
    <cellStyle name="常规 72 3_12乡中学" xfId="8492"/>
    <cellStyle name="常规 72 4" xfId="11618"/>
    <cellStyle name="常规 72_12乡中学" xfId="9966"/>
    <cellStyle name="常规 73" xfId="3729"/>
    <cellStyle name="常规 73 2" xfId="3730"/>
    <cellStyle name="常规 73 2 2" xfId="9384"/>
    <cellStyle name="常规 73 2 2 2" xfId="11632"/>
    <cellStyle name="常规 73 2 3" xfId="11630"/>
    <cellStyle name="常规 73 2_12乡中学" xfId="9386"/>
    <cellStyle name="常规 73 3" xfId="3731"/>
    <cellStyle name="常规 73 3 2" xfId="9388"/>
    <cellStyle name="常规 73 3 2 2" xfId="11636"/>
    <cellStyle name="常规 73 3 3" xfId="11634"/>
    <cellStyle name="常规 73 3_12乡中学" xfId="9390"/>
    <cellStyle name="常规 73 4" xfId="11628"/>
    <cellStyle name="常规 73_12乡中学" xfId="9967"/>
    <cellStyle name="常规 74" xfId="3732"/>
    <cellStyle name="常规 74 2" xfId="3733"/>
    <cellStyle name="常规 74 2 2" xfId="9392"/>
    <cellStyle name="常规 74 2 2 2" xfId="11642"/>
    <cellStyle name="常规 74 2 3" xfId="11640"/>
    <cellStyle name="常规 74 2_12乡中学" xfId="7342"/>
    <cellStyle name="常规 74 3" xfId="3734"/>
    <cellStyle name="常规 74 3 2" xfId="9394"/>
    <cellStyle name="常规 74 3 2 2" xfId="11646"/>
    <cellStyle name="常规 74 3 3" xfId="11644"/>
    <cellStyle name="常规 74 3_12乡中学" xfId="6747"/>
    <cellStyle name="常规 74 4" xfId="11638"/>
    <cellStyle name="常规 74_12乡中学" xfId="9968"/>
    <cellStyle name="常规 75" xfId="3735"/>
    <cellStyle name="常规 75 2" xfId="3736"/>
    <cellStyle name="常规 75 2 2" xfId="9403"/>
    <cellStyle name="常规 75 2 2 2" xfId="11656"/>
    <cellStyle name="常规 75 2 3" xfId="11654"/>
    <cellStyle name="常规 75 2_12乡中学" xfId="9405"/>
    <cellStyle name="常规 75 3" xfId="3737"/>
    <cellStyle name="常规 75 3 2" xfId="9407"/>
    <cellStyle name="常规 75 3 2 2" xfId="11660"/>
    <cellStyle name="常规 75 3 3" xfId="11658"/>
    <cellStyle name="常规 75 3_12乡中学" xfId="9409"/>
    <cellStyle name="常规 75 4" xfId="11652"/>
    <cellStyle name="常规 75_12乡中学" xfId="9969"/>
    <cellStyle name="常规 76" xfId="3738"/>
    <cellStyle name="常规 76 2" xfId="3739"/>
    <cellStyle name="常规 76 2 2" xfId="9040"/>
    <cellStyle name="常规 76 2 2 2" xfId="11415"/>
    <cellStyle name="常规 76 2 3" xfId="11664"/>
    <cellStyle name="常规 76 2_12乡中学" xfId="9411"/>
    <cellStyle name="常规 76 3" xfId="3740"/>
    <cellStyle name="常规 76 3 2" xfId="9413"/>
    <cellStyle name="常规 76 3 2 2" xfId="11668"/>
    <cellStyle name="常规 76 3 3" xfId="11666"/>
    <cellStyle name="常规 76 3_12乡中学" xfId="9415"/>
    <cellStyle name="常规 76 4" xfId="11662"/>
    <cellStyle name="常规 76_12乡中学" xfId="9970"/>
    <cellStyle name="常规 77" xfId="3741"/>
    <cellStyle name="常规 77 2" xfId="3742"/>
    <cellStyle name="常规 77 2 2" xfId="9417"/>
    <cellStyle name="常规 77 2 2 2" xfId="11674"/>
    <cellStyle name="常规 77 2 3" xfId="11672"/>
    <cellStyle name="常规 77 2_12乡中学" xfId="9419"/>
    <cellStyle name="常规 77 3" xfId="3743"/>
    <cellStyle name="常规 77 3 2" xfId="9421"/>
    <cellStyle name="常规 77 3 2 2" xfId="11678"/>
    <cellStyle name="常规 77 3 3" xfId="11676"/>
    <cellStyle name="常规 77 3_12乡中学" xfId="9423"/>
    <cellStyle name="常规 77 4" xfId="11670"/>
    <cellStyle name="常规 77_12乡中学" xfId="9971"/>
    <cellStyle name="常规 78" xfId="3744"/>
    <cellStyle name="常规 78 2" xfId="3745"/>
    <cellStyle name="常规 78 2 2" xfId="9425"/>
    <cellStyle name="常规 78 2 2 2" xfId="11684"/>
    <cellStyle name="常规 78 2 3" xfId="11682"/>
    <cellStyle name="常规 78 2_12乡中学" xfId="9427"/>
    <cellStyle name="常规 78 3" xfId="3746"/>
    <cellStyle name="常规 78 3 2" xfId="9429"/>
    <cellStyle name="常规 78 3 2 2" xfId="11688"/>
    <cellStyle name="常规 78 3 3" xfId="11686"/>
    <cellStyle name="常规 78 3_12乡中学" xfId="9431"/>
    <cellStyle name="常规 78 4" xfId="11680"/>
    <cellStyle name="常规 78_12乡中学" xfId="9972"/>
    <cellStyle name="常规 79" xfId="3747"/>
    <cellStyle name="常规 79 2" xfId="3748"/>
    <cellStyle name="常规 79 2 2" xfId="9433"/>
    <cellStyle name="常规 79 2 2 2" xfId="11694"/>
    <cellStyle name="常规 79 2 3" xfId="11692"/>
    <cellStyle name="常规 79 2_12乡中学" xfId="8077"/>
    <cellStyle name="常规 79 3" xfId="3749"/>
    <cellStyle name="常规 79 3 2" xfId="9435"/>
    <cellStyle name="常规 79 3 2 2" xfId="11698"/>
    <cellStyle name="常规 79 3 3" xfId="11696"/>
    <cellStyle name="常规 79 3_12乡中学" xfId="8088"/>
    <cellStyle name="常规 79 4" xfId="11690"/>
    <cellStyle name="常规 79_12乡中学" xfId="9973"/>
    <cellStyle name="常规 8" xfId="3750"/>
    <cellStyle name="常规 8 2" xfId="5853"/>
    <cellStyle name="常规 8 2 2" xfId="11700"/>
    <cellStyle name="常规 8 3" xfId="5932"/>
    <cellStyle name="常规 80" xfId="3751"/>
    <cellStyle name="常规 80 2" xfId="3752"/>
    <cellStyle name="常规 80 2 2" xfId="9404"/>
    <cellStyle name="常规 80 2 2 2" xfId="11657"/>
    <cellStyle name="常规 80 2 3" xfId="11655"/>
    <cellStyle name="常规 80 2_12乡中学" xfId="9406"/>
    <cellStyle name="常规 80 3" xfId="3753"/>
    <cellStyle name="常规 80 3 2" xfId="9408"/>
    <cellStyle name="常规 80 3 2 2" xfId="11661"/>
    <cellStyle name="常规 80 3 3" xfId="11659"/>
    <cellStyle name="常规 80 3_12乡中学" xfId="9410"/>
    <cellStyle name="常规 80 4" xfId="11653"/>
    <cellStyle name="常规 80_12乡中学" xfId="9974"/>
    <cellStyle name="常规 81" xfId="3754"/>
    <cellStyle name="常规 81 2" xfId="3755"/>
    <cellStyle name="常规 81 2 2" xfId="9041"/>
    <cellStyle name="常规 81 2 2 2" xfId="11416"/>
    <cellStyle name="常规 81 2 3" xfId="11665"/>
    <cellStyle name="常规 81 2_12乡中学" xfId="9412"/>
    <cellStyle name="常规 81 3" xfId="3756"/>
    <cellStyle name="常规 81 3 2" xfId="9414"/>
    <cellStyle name="常规 81 3 2 2" xfId="11669"/>
    <cellStyle name="常规 81 3 3" xfId="11667"/>
    <cellStyle name="常规 81 3_12乡中学" xfId="9416"/>
    <cellStyle name="常规 81 4" xfId="11663"/>
    <cellStyle name="常规 81_12乡中学" xfId="9975"/>
    <cellStyle name="常规 82" xfId="3757"/>
    <cellStyle name="常规 82 2" xfId="3758"/>
    <cellStyle name="常规 82 2 2" xfId="9418"/>
    <cellStyle name="常规 82 2 2 2" xfId="11675"/>
    <cellStyle name="常规 82 2 3" xfId="11673"/>
    <cellStyle name="常规 82 2_12乡中学" xfId="9420"/>
    <cellStyle name="常规 82 3" xfId="3759"/>
    <cellStyle name="常规 82 3 2" xfId="9422"/>
    <cellStyle name="常规 82 3 2 2" xfId="11679"/>
    <cellStyle name="常规 82 3 3" xfId="11677"/>
    <cellStyle name="常规 82 3_12乡中学" xfId="9424"/>
    <cellStyle name="常规 82 4" xfId="11671"/>
    <cellStyle name="常规 82_12乡中学" xfId="9976"/>
    <cellStyle name="常规 83" xfId="3760"/>
    <cellStyle name="常规 83 2" xfId="3761"/>
    <cellStyle name="常规 83 2 2" xfId="9426"/>
    <cellStyle name="常规 83 2 2 2" xfId="11685"/>
    <cellStyle name="常规 83 2 3" xfId="11683"/>
    <cellStyle name="常规 83 2_12乡中学" xfId="9428"/>
    <cellStyle name="常规 83 3" xfId="3762"/>
    <cellStyle name="常规 83 3 2" xfId="9430"/>
    <cellStyle name="常规 83 3 2 2" xfId="11689"/>
    <cellStyle name="常规 83 3 3" xfId="11687"/>
    <cellStyle name="常规 83 3_12乡中学" xfId="9432"/>
    <cellStyle name="常规 83 4" xfId="11681"/>
    <cellStyle name="常规 83_12乡中学" xfId="9977"/>
    <cellStyle name="常规 84" xfId="3763"/>
    <cellStyle name="常规 84 2" xfId="3764"/>
    <cellStyle name="常规 84 2 2" xfId="9434"/>
    <cellStyle name="常规 84 2 2 2" xfId="11695"/>
    <cellStyle name="常规 84 2 3" xfId="11693"/>
    <cellStyle name="常规 84 2_12乡中学" xfId="8078"/>
    <cellStyle name="常规 84 3" xfId="3765"/>
    <cellStyle name="常规 84 3 2" xfId="9436"/>
    <cellStyle name="常规 84 3 2 2" xfId="11699"/>
    <cellStyle name="常规 84 3 3" xfId="11697"/>
    <cellStyle name="常规 84 3_12乡中学" xfId="8089"/>
    <cellStyle name="常规 84 4" xfId="11691"/>
    <cellStyle name="常规 84_12乡中学" xfId="9978"/>
    <cellStyle name="常规 85" xfId="3766"/>
    <cellStyle name="常规 85 2" xfId="3767"/>
    <cellStyle name="常规 85 2 2" xfId="9437"/>
    <cellStyle name="常规 85 2 2 2" xfId="11705"/>
    <cellStyle name="常规 85 2 3" xfId="11703"/>
    <cellStyle name="常规 85 2_12乡中学" xfId="9439"/>
    <cellStyle name="常规 85 3" xfId="3768"/>
    <cellStyle name="常规 85 3 2" xfId="9441"/>
    <cellStyle name="常规 85 3 2 2" xfId="11709"/>
    <cellStyle name="常规 85 3 3" xfId="11707"/>
    <cellStyle name="常规 85 3_12乡中学" xfId="9443"/>
    <cellStyle name="常规 85 4" xfId="11701"/>
    <cellStyle name="常规 85_12乡中学" xfId="9979"/>
    <cellStyle name="常规 86" xfId="3769"/>
    <cellStyle name="常规 86 2" xfId="3770"/>
    <cellStyle name="常规 86 2 2" xfId="9445"/>
    <cellStyle name="常规 86 2 2 2" xfId="11715"/>
    <cellStyle name="常规 86 2 3" xfId="11713"/>
    <cellStyle name="常规 86 2_12乡中学" xfId="9447"/>
    <cellStyle name="常规 86 3" xfId="3771"/>
    <cellStyle name="常规 86 3 2" xfId="9449"/>
    <cellStyle name="常规 86 3 2 2" xfId="11719"/>
    <cellStyle name="常规 86 3 3" xfId="11717"/>
    <cellStyle name="常规 86 3_12乡中学" xfId="7365"/>
    <cellStyle name="常规 86 4" xfId="11711"/>
    <cellStyle name="常规 86_12乡中学" xfId="9980"/>
    <cellStyle name="常规 87" xfId="3772"/>
    <cellStyle name="常规 87 2" xfId="3773"/>
    <cellStyle name="常规 87 2 2" xfId="9451"/>
    <cellStyle name="常规 87 2 2 2" xfId="11725"/>
    <cellStyle name="常规 87 2 3" xfId="11723"/>
    <cellStyle name="常规 87 2_12乡中学" xfId="9453"/>
    <cellStyle name="常规 87 3" xfId="3774"/>
    <cellStyle name="常规 87 3 2" xfId="9455"/>
    <cellStyle name="常规 87 3 2 2" xfId="11729"/>
    <cellStyle name="常规 87 3 3" xfId="11727"/>
    <cellStyle name="常规 87 3_12乡中学" xfId="8994"/>
    <cellStyle name="常规 87 4" xfId="11721"/>
    <cellStyle name="常规 87_12乡中学" xfId="9981"/>
    <cellStyle name="常规 88" xfId="3775"/>
    <cellStyle name="常规 88 2" xfId="3776"/>
    <cellStyle name="常规 88 2 2" xfId="9457"/>
    <cellStyle name="常规 88 2 2 2" xfId="11735"/>
    <cellStyle name="常规 88 2 3" xfId="11733"/>
    <cellStyle name="常规 88 2_12乡中学" xfId="9459"/>
    <cellStyle name="常规 88 3" xfId="3777"/>
    <cellStyle name="常规 88 3 2" xfId="9461"/>
    <cellStyle name="常规 88 3 2 2" xfId="11739"/>
    <cellStyle name="常规 88 3 3" xfId="11737"/>
    <cellStyle name="常规 88 3_12乡中学" xfId="9463"/>
    <cellStyle name="常规 88 4" xfId="11731"/>
    <cellStyle name="常规 88_12乡中学" xfId="9982"/>
    <cellStyle name="常规 89" xfId="3778"/>
    <cellStyle name="常规 89 2" xfId="3779"/>
    <cellStyle name="常规 89 2 2" xfId="9465"/>
    <cellStyle name="常规 89 2 2 2" xfId="11745"/>
    <cellStyle name="常规 89 2 3" xfId="11743"/>
    <cellStyle name="常规 89 2_12乡中学" xfId="8676"/>
    <cellStyle name="常规 89 3" xfId="3780"/>
    <cellStyle name="常规 89 3 2" xfId="9467"/>
    <cellStyle name="常规 89 3 2 2" xfId="11749"/>
    <cellStyle name="常规 89 3 3" xfId="11747"/>
    <cellStyle name="常规 89 3_12乡中学" xfId="8701"/>
    <cellStyle name="常规 89 4" xfId="11741"/>
    <cellStyle name="常规 89_12乡中学" xfId="9983"/>
    <cellStyle name="常规 9" xfId="3781"/>
    <cellStyle name="常规 9 2" xfId="5852"/>
    <cellStyle name="常规 9 2 2" xfId="11751"/>
    <cellStyle name="常规 9 3" xfId="5933"/>
    <cellStyle name="常规 90" xfId="3782"/>
    <cellStyle name="常规 90 2" xfId="3783"/>
    <cellStyle name="常规 90 2 2" xfId="9438"/>
    <cellStyle name="常规 90 2 2 2" xfId="11706"/>
    <cellStyle name="常规 90 2 3" xfId="11704"/>
    <cellStyle name="常规 90 2_12乡中学" xfId="9440"/>
    <cellStyle name="常规 90 3" xfId="3784"/>
    <cellStyle name="常规 90 3 2" xfId="9442"/>
    <cellStyle name="常规 90 3 2 2" xfId="11710"/>
    <cellStyle name="常规 90 3 3" xfId="11708"/>
    <cellStyle name="常规 90 3_12乡中学" xfId="9444"/>
    <cellStyle name="常规 90 4" xfId="11702"/>
    <cellStyle name="常规 90_12乡中学" xfId="9984"/>
    <cellStyle name="常规 91" xfId="3785"/>
    <cellStyle name="常规 91 2" xfId="3786"/>
    <cellStyle name="常规 91 2 2" xfId="9446"/>
    <cellStyle name="常规 91 2 2 2" xfId="11716"/>
    <cellStyle name="常规 91 2 3" xfId="11714"/>
    <cellStyle name="常规 91 2_12乡中学" xfId="9448"/>
    <cellStyle name="常规 91 3" xfId="3787"/>
    <cellStyle name="常规 91 3 2" xfId="9450"/>
    <cellStyle name="常规 91 3 2 2" xfId="11720"/>
    <cellStyle name="常规 91 3 3" xfId="11718"/>
    <cellStyle name="常规 91 3_12乡中学" xfId="7364"/>
    <cellStyle name="常规 91 4" xfId="11712"/>
    <cellStyle name="常规 91_12乡中学" xfId="9985"/>
    <cellStyle name="常规 92" xfId="3788"/>
    <cellStyle name="常规 92 2" xfId="3789"/>
    <cellStyle name="常规 92 2 2" xfId="9452"/>
    <cellStyle name="常规 92 2 2 2" xfId="11726"/>
    <cellStyle name="常规 92 2 3" xfId="11724"/>
    <cellStyle name="常规 92 2_12乡中学" xfId="9454"/>
    <cellStyle name="常规 92 3" xfId="3790"/>
    <cellStyle name="常规 92 3 2" xfId="9456"/>
    <cellStyle name="常规 92 3 2 2" xfId="11730"/>
    <cellStyle name="常规 92 3 3" xfId="11728"/>
    <cellStyle name="常规 92 3_12乡中学" xfId="8995"/>
    <cellStyle name="常规 92 4" xfId="11722"/>
    <cellStyle name="常规 92_12乡中学" xfId="9986"/>
    <cellStyle name="常规 93" xfId="3791"/>
    <cellStyle name="常规 93 2" xfId="3792"/>
    <cellStyle name="常规 93 2 2" xfId="9458"/>
    <cellStyle name="常规 93 2 2 2" xfId="11736"/>
    <cellStyle name="常规 93 2 3" xfId="11734"/>
    <cellStyle name="常规 93 2_12乡中学" xfId="9460"/>
    <cellStyle name="常规 93 3" xfId="3793"/>
    <cellStyle name="常规 93 3 2" xfId="9462"/>
    <cellStyle name="常规 93 3 2 2" xfId="11740"/>
    <cellStyle name="常规 93 3 3" xfId="11738"/>
    <cellStyle name="常规 93 3_12乡中学" xfId="9464"/>
    <cellStyle name="常规 93 4" xfId="11732"/>
    <cellStyle name="常规 93_12乡中学" xfId="9987"/>
    <cellStyle name="常规 94" xfId="3794"/>
    <cellStyle name="常规 94 2" xfId="3795"/>
    <cellStyle name="常规 94 2 2" xfId="9466"/>
    <cellStyle name="常规 94 2 2 2" xfId="11746"/>
    <cellStyle name="常规 94 2 3" xfId="11744"/>
    <cellStyle name="常规 94 2_12乡中学" xfId="8677"/>
    <cellStyle name="常规 94 3" xfId="3796"/>
    <cellStyle name="常规 94 3 2" xfId="9468"/>
    <cellStyle name="常规 94 3 2 2" xfId="11750"/>
    <cellStyle name="常规 94 3 3" xfId="11748"/>
    <cellStyle name="常规 94 3_12乡中学" xfId="8702"/>
    <cellStyle name="常规 94 4" xfId="11742"/>
    <cellStyle name="常规 94_12乡中学" xfId="9988"/>
    <cellStyle name="常规 95" xfId="3797"/>
    <cellStyle name="常规 95 2" xfId="3798"/>
    <cellStyle name="常规 95 2 2" xfId="6044"/>
    <cellStyle name="常规 95 2 2 2" xfId="10189"/>
    <cellStyle name="常规 95 2 3" xfId="11753"/>
    <cellStyle name="常规 95 2_12乡中学" xfId="9469"/>
    <cellStyle name="常规 95 3" xfId="3799"/>
    <cellStyle name="常规 95 3 2" xfId="9470"/>
    <cellStyle name="常规 95 3 2 2" xfId="11755"/>
    <cellStyle name="常规 95 3 3" xfId="11754"/>
    <cellStyle name="常规 95 3_12乡中学" xfId="9471"/>
    <cellStyle name="常规 95 4" xfId="11752"/>
    <cellStyle name="常规 95_12乡中学" xfId="9989"/>
    <cellStyle name="常规 96" xfId="3800"/>
    <cellStyle name="常规 96 2" xfId="3801"/>
    <cellStyle name="常规 96 2 2" xfId="9472"/>
    <cellStyle name="常规 96 2 2 2" xfId="11758"/>
    <cellStyle name="常规 96 2 3" xfId="11757"/>
    <cellStyle name="常规 96 2_12乡中学" xfId="9473"/>
    <cellStyle name="常规 96 3" xfId="3802"/>
    <cellStyle name="常规 96 3 2" xfId="9474"/>
    <cellStyle name="常规 96 3 2 2" xfId="11760"/>
    <cellStyle name="常规 96 3 3" xfId="11759"/>
    <cellStyle name="常规 96 3_12乡中学" xfId="9475"/>
    <cellStyle name="常规 96 4" xfId="11756"/>
    <cellStyle name="常规 96_12乡中学" xfId="9990"/>
    <cellStyle name="常规 97" xfId="3803"/>
    <cellStyle name="常规 97 2" xfId="3804"/>
    <cellStyle name="常规 97 2 2" xfId="9476"/>
    <cellStyle name="常规 97 2 2 2" xfId="11762"/>
    <cellStyle name="常规 97 2 3" xfId="10217"/>
    <cellStyle name="常规 97 2_12乡中学" xfId="9477"/>
    <cellStyle name="常规 97 3" xfId="3805"/>
    <cellStyle name="常规 97 3 2" xfId="9478"/>
    <cellStyle name="常规 97 3 2 2" xfId="11764"/>
    <cellStyle name="常规 97 3 3" xfId="11763"/>
    <cellStyle name="常规 97 3_12乡中学" xfId="9479"/>
    <cellStyle name="常规 97 4" xfId="11761"/>
    <cellStyle name="常规 97_12乡中学" xfId="9991"/>
    <cellStyle name="常规 98" xfId="3806"/>
    <cellStyle name="常规 98 2" xfId="3807"/>
    <cellStyle name="常规 98 2 2" xfId="9480"/>
    <cellStyle name="常规 98 2 2 2" xfId="11766"/>
    <cellStyle name="常规 98 2 3" xfId="10767"/>
    <cellStyle name="常规 98 2_12乡中学" xfId="9481"/>
    <cellStyle name="常规 98 3" xfId="3808"/>
    <cellStyle name="常规 98 3 2" xfId="9482"/>
    <cellStyle name="常规 98 3 2 2" xfId="11768"/>
    <cellStyle name="常规 98 3 3" xfId="11767"/>
    <cellStyle name="常规 98 3_12乡中学" xfId="9483"/>
    <cellStyle name="常规 98 4" xfId="11765"/>
    <cellStyle name="常规 98_12乡中学" xfId="9992"/>
    <cellStyle name="常规 99" xfId="3809"/>
    <cellStyle name="常规 99 2" xfId="3810"/>
    <cellStyle name="常规 99 2 2" xfId="9484"/>
    <cellStyle name="常规 99 2 2 2" xfId="11770"/>
    <cellStyle name="常规 99 2 3" xfId="11231"/>
    <cellStyle name="常规 99 2_12乡中学" xfId="9485"/>
    <cellStyle name="常规 99 3" xfId="3811"/>
    <cellStyle name="常规 99 3 2" xfId="9486"/>
    <cellStyle name="常规 99 3 2 2" xfId="11772"/>
    <cellStyle name="常规 99 3 3" xfId="11771"/>
    <cellStyle name="常规 99 3_12乡中学" xfId="9487"/>
    <cellStyle name="常规 99 4" xfId="11769"/>
    <cellStyle name="常规 99_12乡中学" xfId="9993"/>
    <cellStyle name="常规_2003年人大预算表（全省）" xfId="3812"/>
    <cellStyle name="常规_表二" xfId="5870"/>
    <cellStyle name="常规_乡镇汇总" xfId="3813"/>
    <cellStyle name="常规_支出功能分类" xfId="5867"/>
    <cellStyle name="好" xfId="3814" builtinId="26" customBuiltin="1"/>
    <cellStyle name="好 2" xfId="5934"/>
    <cellStyle name="好 2 2" xfId="9488"/>
    <cellStyle name="好 2 3" xfId="8433"/>
    <cellStyle name="好_10乡政府" xfId="9489"/>
    <cellStyle name="好_11乡财政" xfId="9490"/>
    <cellStyle name="好_12乡中学" xfId="9491"/>
    <cellStyle name="好_12乡中学 2" xfId="9492"/>
    <cellStyle name="好_13乡小学" xfId="9493"/>
    <cellStyle name="好_13乡小学 2" xfId="9494"/>
    <cellStyle name="好_3支出明细表（股室填报）" xfId="9495"/>
    <cellStyle name="好_3支出明细表（股室填报）_1" xfId="9496"/>
    <cellStyle name="好_3支出明细表（股室填报）_1 2" xfId="9497"/>
    <cellStyle name="好_5基本公用明细" xfId="9036"/>
    <cellStyle name="好_5基本公用明细 2" xfId="9037"/>
    <cellStyle name="好_6专项明细县本级" xfId="9498"/>
    <cellStyle name="好_6专项明细县本级_1" xfId="9499"/>
    <cellStyle name="好_6专项明细县本级_1 2" xfId="9500"/>
    <cellStyle name="好_表三" xfId="5850"/>
    <cellStyle name="好_表三_1" xfId="5814"/>
    <cellStyle name="好_县本级专项对比表（各股室填报）" xfId="9501"/>
    <cellStyle name="好_县本级专项对比表（各股室填报）_1" xfId="9502"/>
    <cellStyle name="好_县本级专项对比表（各股室填报）_2" xfId="9503"/>
    <cellStyle name="汇总" xfId="3815" builtinId="25" customBuiltin="1"/>
    <cellStyle name="汇总 2" xfId="5813"/>
    <cellStyle name="汇总 2 2" xfId="5796"/>
    <cellStyle name="汇总 2 2 2" xfId="9506"/>
    <cellStyle name="汇总 2 2 2 2" xfId="7428"/>
    <cellStyle name="汇总 2 2 2 2 2" xfId="7429"/>
    <cellStyle name="汇总 2 2 2 3" xfId="7431"/>
    <cellStyle name="汇总 2 2 2 3 2" xfId="6325"/>
    <cellStyle name="汇总 2 2 2 4" xfId="9507"/>
    <cellStyle name="汇总 2 2 3" xfId="9508"/>
    <cellStyle name="汇总 2 2 3 2" xfId="7437"/>
    <cellStyle name="汇总 2 2 4" xfId="6600"/>
    <cellStyle name="汇总 2 2 4 2" xfId="6603"/>
    <cellStyle name="汇总 2 2 5" xfId="6619"/>
    <cellStyle name="汇总 2 2 6" xfId="9505"/>
    <cellStyle name="汇总 2 3" xfId="9509"/>
    <cellStyle name="汇总 2 3 2" xfId="9510"/>
    <cellStyle name="汇总 2 3 2 2" xfId="7466"/>
    <cellStyle name="汇总 2 3 3" xfId="9511"/>
    <cellStyle name="汇总 2 3 3 2" xfId="7257"/>
    <cellStyle name="汇总 2 3 4" xfId="6639"/>
    <cellStyle name="汇总 2 4" xfId="9512"/>
    <cellStyle name="汇总 2 4 2" xfId="9513"/>
    <cellStyle name="汇总 2 4 2 2" xfId="7508"/>
    <cellStyle name="汇总 2 4 3" xfId="9514"/>
    <cellStyle name="汇总 2 4 3 2" xfId="6081"/>
    <cellStyle name="汇总 2 4 4" xfId="6655"/>
    <cellStyle name="汇总 2 5" xfId="9515"/>
    <cellStyle name="汇总 2 5 2" xfId="6396"/>
    <cellStyle name="汇总 2 5 2 2" xfId="7548"/>
    <cellStyle name="汇总 2 5 3" xfId="9516"/>
    <cellStyle name="汇总 2 5 3 2" xfId="7553"/>
    <cellStyle name="汇总 2 5 4" xfId="9517"/>
    <cellStyle name="汇总 2 6" xfId="9518"/>
    <cellStyle name="汇总 2 6 2" xfId="9519"/>
    <cellStyle name="汇总 2 7" xfId="9520"/>
    <cellStyle name="汇总 2 7 2" xfId="9521"/>
    <cellStyle name="汇总 2 8" xfId="9522"/>
    <cellStyle name="汇总 2 9" xfId="9504"/>
    <cellStyle name="汇总 3" xfId="5935"/>
    <cellStyle name="计算" xfId="3816" builtinId="22" customBuiltin="1"/>
    <cellStyle name="计算 2" xfId="5812"/>
    <cellStyle name="计算 2 2" xfId="5800"/>
    <cellStyle name="计算 2 2 2" xfId="5792"/>
    <cellStyle name="计算 2 2 2 2" xfId="5879"/>
    <cellStyle name="计算 2 2 2 2 2" xfId="9035"/>
    <cellStyle name="计算 2 2 2 2 2 2" xfId="7983"/>
    <cellStyle name="计算 2 2 2 2 3" xfId="9527"/>
    <cellStyle name="计算 2 2 2 2 4" xfId="9526"/>
    <cellStyle name="计算 2 2 2 3" xfId="8720"/>
    <cellStyle name="计算 2 2 2 3 2" xfId="9528"/>
    <cellStyle name="计算 2 2 2 4" xfId="9529"/>
    <cellStyle name="计算 2 2 2 5" xfId="9525"/>
    <cellStyle name="计算 2 2 3" xfId="5874"/>
    <cellStyle name="计算 2 2 3 2" xfId="9531"/>
    <cellStyle name="计算 2 2 3 2 2" xfId="9532"/>
    <cellStyle name="计算 2 2 3 3" xfId="9533"/>
    <cellStyle name="计算 2 2 3 4" xfId="9530"/>
    <cellStyle name="计算 2 2 4" xfId="9534"/>
    <cellStyle name="计算 2 2 4 2" xfId="9535"/>
    <cellStyle name="计算 2 2 4 2 2" xfId="9536"/>
    <cellStyle name="计算 2 2 4 3" xfId="9537"/>
    <cellStyle name="计算 2 2 5" xfId="9538"/>
    <cellStyle name="计算 2 2 5 2" xfId="9539"/>
    <cellStyle name="计算 2 2 5 2 2" xfId="9540"/>
    <cellStyle name="计算 2 2 5 3" xfId="9541"/>
    <cellStyle name="计算 2 2 6" xfId="9542"/>
    <cellStyle name="计算 2 2 6 2" xfId="9543"/>
    <cellStyle name="计算 2 2 7" xfId="6175"/>
    <cellStyle name="计算 2 2 8" xfId="9524"/>
    <cellStyle name="计算 2 3" xfId="5793"/>
    <cellStyle name="计算 2 3 2" xfId="5878"/>
    <cellStyle name="计算 2 3 2 2" xfId="9546"/>
    <cellStyle name="计算 2 3 2 2 2" xfId="9062"/>
    <cellStyle name="计算 2 3 2 3" xfId="9547"/>
    <cellStyle name="计算 2 3 2 4" xfId="9545"/>
    <cellStyle name="计算 2 3 3" xfId="9548"/>
    <cellStyle name="计算 2 3 3 2" xfId="9549"/>
    <cellStyle name="计算 2 3 4" xfId="9550"/>
    <cellStyle name="计算 2 3 5" xfId="9544"/>
    <cellStyle name="计算 2 4" xfId="5795"/>
    <cellStyle name="计算 2 4 2" xfId="5876"/>
    <cellStyle name="计算 2 4 2 2" xfId="9553"/>
    <cellStyle name="计算 2 4 2 3" xfId="9552"/>
    <cellStyle name="计算 2 4 3" xfId="9554"/>
    <cellStyle name="计算 2 4 4" xfId="9551"/>
    <cellStyle name="计算 2 5" xfId="5871"/>
    <cellStyle name="计算 2 5 2" xfId="9556"/>
    <cellStyle name="计算 2 5 2 2" xfId="7683"/>
    <cellStyle name="计算 2 5 3" xfId="9557"/>
    <cellStyle name="计算 2 5 4" xfId="9555"/>
    <cellStyle name="计算 2 6" xfId="9558"/>
    <cellStyle name="计算 2 6 2" xfId="9559"/>
    <cellStyle name="计算 2 6 2 2" xfId="7805"/>
    <cellStyle name="计算 2 6 3" xfId="9560"/>
    <cellStyle name="计算 2 7" xfId="9561"/>
    <cellStyle name="计算 2 7 2" xfId="9562"/>
    <cellStyle name="计算 2 8" xfId="9563"/>
    <cellStyle name="计算 2 9" xfId="9523"/>
    <cellStyle name="计算 3" xfId="5936"/>
    <cellStyle name="检查单元格" xfId="3817" builtinId="23" customBuiltin="1"/>
    <cellStyle name="检查单元格 2" xfId="5811"/>
    <cellStyle name="检查单元格 2 2" xfId="9565"/>
    <cellStyle name="检查单元格 2 3" xfId="9564"/>
    <cellStyle name="检查单元格 3" xfId="5937"/>
    <cellStyle name="解释性文本" xfId="3818" builtinId="53" customBuiltin="1"/>
    <cellStyle name="解释性文本 2" xfId="5938"/>
    <cellStyle name="解释性文本 2 2" xfId="9566"/>
    <cellStyle name="警告文本" xfId="3819" builtinId="11" customBuiltin="1"/>
    <cellStyle name="警告文本 2" xfId="5939"/>
    <cellStyle name="警告文本 2 2" xfId="9567"/>
    <cellStyle name="链接单元格" xfId="3820" builtinId="24" customBuiltin="1"/>
    <cellStyle name="链接单元格 2" xfId="5940"/>
    <cellStyle name="链接单元格 2 2" xfId="9568"/>
    <cellStyle name="强调文字颜色 1" xfId="3821" builtinId="29" customBuiltin="1"/>
    <cellStyle name="强调文字颜色 1 2" xfId="5810"/>
    <cellStyle name="强调文字颜色 1 2 2" xfId="9570"/>
    <cellStyle name="强调文字颜色 1 2 3" xfId="9569"/>
    <cellStyle name="强调文字颜色 1 3" xfId="5941"/>
    <cellStyle name="强调文字颜色 2" xfId="3822" builtinId="33" customBuiltin="1"/>
    <cellStyle name="强调文字颜色 2 2" xfId="5809"/>
    <cellStyle name="强调文字颜色 2 2 2" xfId="9572"/>
    <cellStyle name="强调文字颜色 2 2 3" xfId="9571"/>
    <cellStyle name="强调文字颜色 2 3" xfId="5942"/>
    <cellStyle name="强调文字颜色 3" xfId="3823" builtinId="37" customBuiltin="1"/>
    <cellStyle name="强调文字颜色 3 2" xfId="5808"/>
    <cellStyle name="强调文字颜色 3 2 2" xfId="9574"/>
    <cellStyle name="强调文字颜色 3 2 3" xfId="9573"/>
    <cellStyle name="强调文字颜色 3 3" xfId="5943"/>
    <cellStyle name="强调文字颜色 4" xfId="3824" builtinId="41" customBuiltin="1"/>
    <cellStyle name="强调文字颜色 4 2" xfId="5807"/>
    <cellStyle name="强调文字颜色 4 2 2" xfId="9576"/>
    <cellStyle name="强调文字颜色 4 2 3" xfId="9575"/>
    <cellStyle name="强调文字颜色 4 3" xfId="5944"/>
    <cellStyle name="强调文字颜色 5" xfId="3825" builtinId="45" customBuiltin="1"/>
    <cellStyle name="强调文字颜色 5 2" xfId="5806"/>
    <cellStyle name="强调文字颜色 5 2 2" xfId="9578"/>
    <cellStyle name="强调文字颜色 5 2 3" xfId="9577"/>
    <cellStyle name="强调文字颜色 5 3" xfId="5945"/>
    <cellStyle name="强调文字颜色 6" xfId="3826" builtinId="49" customBuiltin="1"/>
    <cellStyle name="强调文字颜色 6 2" xfId="5805"/>
    <cellStyle name="强调文字颜色 6 2 2" xfId="9580"/>
    <cellStyle name="强调文字颜色 6 2 3" xfId="9579"/>
    <cellStyle name="强调文字颜色 6 3" xfId="5946"/>
    <cellStyle name="适中" xfId="3827" builtinId="28" customBuiltin="1"/>
    <cellStyle name="适中 2" xfId="5947"/>
    <cellStyle name="适中 2 2" xfId="7089"/>
    <cellStyle name="适中 2 3" xfId="8045"/>
    <cellStyle name="输出" xfId="3828" builtinId="21" customBuiltin="1"/>
    <cellStyle name="输出 2" xfId="5804"/>
    <cellStyle name="输出 2 10" xfId="9581"/>
    <cellStyle name="输出 2 11" xfId="11827"/>
    <cellStyle name="输出 2 2" xfId="5794"/>
    <cellStyle name="输出 2 2 10" xfId="11828"/>
    <cellStyle name="输出 2 2 11" xfId="6029"/>
    <cellStyle name="输出 2 2 2" xfId="5877"/>
    <cellStyle name="输出 2 2 2 2" xfId="9584"/>
    <cellStyle name="输出 2 2 2 2 2" xfId="9585"/>
    <cellStyle name="输出 2 2 2 2 2 2" xfId="9586"/>
    <cellStyle name="输出 2 2 2 2 2 2 2" xfId="11832"/>
    <cellStyle name="输出 2 2 2 2 2 3" xfId="11831"/>
    <cellStyle name="输出 2 2 2 2 3" xfId="9587"/>
    <cellStyle name="输出 2 2 2 2 3 2" xfId="9588"/>
    <cellStyle name="输出 2 2 2 2 3 2 2" xfId="11834"/>
    <cellStyle name="输出 2 2 2 2 3 3" xfId="11833"/>
    <cellStyle name="输出 2 2 2 2 4" xfId="9589"/>
    <cellStyle name="输出 2 2 2 2 4 2" xfId="11835"/>
    <cellStyle name="输出 2 2 2 2 5" xfId="11830"/>
    <cellStyle name="输出 2 2 2 3" xfId="9590"/>
    <cellStyle name="输出 2 2 2 3 2" xfId="9591"/>
    <cellStyle name="输出 2 2 2 3 2 2" xfId="11837"/>
    <cellStyle name="输出 2 2 2 3 3" xfId="11836"/>
    <cellStyle name="输出 2 2 2 4" xfId="7835"/>
    <cellStyle name="输出 2 2 2 4 2" xfId="7798"/>
    <cellStyle name="输出 2 2 2 4 2 2" xfId="11822"/>
    <cellStyle name="输出 2 2 2 4 3" xfId="11824"/>
    <cellStyle name="输出 2 2 2 5" xfId="9592"/>
    <cellStyle name="输出 2 2 2 5 2" xfId="11838"/>
    <cellStyle name="输出 2 2 2 6" xfId="11829"/>
    <cellStyle name="输出 2 2 2 7" xfId="9583"/>
    <cellStyle name="输出 2 2 2 8" xfId="6427"/>
    <cellStyle name="输出 2 2 3" xfId="9593"/>
    <cellStyle name="输出 2 2 3 2" xfId="9594"/>
    <cellStyle name="输出 2 2 3 2 2" xfId="9595"/>
    <cellStyle name="输出 2 2 3 2 2 2" xfId="11841"/>
    <cellStyle name="输出 2 2 3 2 3" xfId="11840"/>
    <cellStyle name="输出 2 2 3 3" xfId="9596"/>
    <cellStyle name="输出 2 2 3 3 2" xfId="9597"/>
    <cellStyle name="输出 2 2 3 3 2 2" xfId="11843"/>
    <cellStyle name="输出 2 2 3 3 3" xfId="11842"/>
    <cellStyle name="输出 2 2 3 4" xfId="9598"/>
    <cellStyle name="输出 2 2 3 4 2" xfId="11844"/>
    <cellStyle name="输出 2 2 3 5" xfId="11839"/>
    <cellStyle name="输出 2 2 4" xfId="9599"/>
    <cellStyle name="输出 2 2 4 2" xfId="8528"/>
    <cellStyle name="输出 2 2 4 2 2" xfId="9600"/>
    <cellStyle name="输出 2 2 4 2 2 2" xfId="11846"/>
    <cellStyle name="输出 2 2 4 2 3" xfId="11826"/>
    <cellStyle name="输出 2 2 4 3" xfId="9601"/>
    <cellStyle name="输出 2 2 4 3 2" xfId="9602"/>
    <cellStyle name="输出 2 2 4 3 2 2" xfId="11848"/>
    <cellStyle name="输出 2 2 4 3 3" xfId="11847"/>
    <cellStyle name="输出 2 2 4 4" xfId="9603"/>
    <cellStyle name="输出 2 2 4 4 2" xfId="11849"/>
    <cellStyle name="输出 2 2 4 5" xfId="11845"/>
    <cellStyle name="输出 2 2 5" xfId="9604"/>
    <cellStyle name="输出 2 2 5 2" xfId="9605"/>
    <cellStyle name="输出 2 2 5 2 2" xfId="6128"/>
    <cellStyle name="输出 2 2 5 2 2 2" xfId="11815"/>
    <cellStyle name="输出 2 2 5 2 3" xfId="11851"/>
    <cellStyle name="输出 2 2 5 3" xfId="9606"/>
    <cellStyle name="输出 2 2 5 3 2" xfId="9607"/>
    <cellStyle name="输出 2 2 5 3 2 2" xfId="11853"/>
    <cellStyle name="输出 2 2 5 3 3" xfId="11852"/>
    <cellStyle name="输出 2 2 5 4" xfId="9608"/>
    <cellStyle name="输出 2 2 5 4 2" xfId="11854"/>
    <cellStyle name="输出 2 2 5 5" xfId="11850"/>
    <cellStyle name="输出 2 2 6" xfId="9609"/>
    <cellStyle name="输出 2 2 6 2" xfId="9610"/>
    <cellStyle name="输出 2 2 6 2 2" xfId="11856"/>
    <cellStyle name="输出 2 2 6 3" xfId="11855"/>
    <cellStyle name="输出 2 2 7" xfId="9611"/>
    <cellStyle name="输出 2 2 7 2" xfId="9612"/>
    <cellStyle name="输出 2 2 7 2 2" xfId="11858"/>
    <cellStyle name="输出 2 2 7 3" xfId="11857"/>
    <cellStyle name="输出 2 2 8" xfId="9613"/>
    <cellStyle name="输出 2 2 8 2" xfId="11859"/>
    <cellStyle name="输出 2 2 9" xfId="9582"/>
    <cellStyle name="输出 2 3" xfId="5873"/>
    <cellStyle name="输出 2 3 2" xfId="9614"/>
    <cellStyle name="输出 2 3 2 2" xfId="9615"/>
    <cellStyle name="输出 2 3 2 2 2" xfId="9616"/>
    <cellStyle name="输出 2 3 2 2 2 2" xfId="11862"/>
    <cellStyle name="输出 2 3 2 2 3" xfId="11861"/>
    <cellStyle name="输出 2 3 2 3" xfId="9617"/>
    <cellStyle name="输出 2 3 2 3 2" xfId="9618"/>
    <cellStyle name="输出 2 3 2 3 2 2" xfId="11864"/>
    <cellStyle name="输出 2 3 2 3 3" xfId="11863"/>
    <cellStyle name="输出 2 3 2 4" xfId="6648"/>
    <cellStyle name="输出 2 3 2 4 2" xfId="11816"/>
    <cellStyle name="输出 2 3 2 5" xfId="11860"/>
    <cellStyle name="输出 2 3 3" xfId="9619"/>
    <cellStyle name="输出 2 3 3 2" xfId="9620"/>
    <cellStyle name="输出 2 3 3 2 2" xfId="11866"/>
    <cellStyle name="输出 2 3 3 3" xfId="11865"/>
    <cellStyle name="输出 2 3 4" xfId="7499"/>
    <cellStyle name="输出 2 3 4 2" xfId="7661"/>
    <cellStyle name="输出 2 3 4 2 2" xfId="11819"/>
    <cellStyle name="输出 2 3 4 3" xfId="11818"/>
    <cellStyle name="输出 2 3 5" xfId="7673"/>
    <cellStyle name="输出 2 3 5 2" xfId="11820"/>
    <cellStyle name="输出 2 3 6" xfId="11825"/>
    <cellStyle name="输出 2 3 7" xfId="8121"/>
    <cellStyle name="输出 2 3 8" xfId="6131"/>
    <cellStyle name="输出 2 4" xfId="9621"/>
    <cellStyle name="输出 2 4 2" xfId="9622"/>
    <cellStyle name="输出 2 4 2 2" xfId="9623"/>
    <cellStyle name="输出 2 4 2 2 2" xfId="11869"/>
    <cellStyle name="输出 2 4 2 3" xfId="11868"/>
    <cellStyle name="输出 2 4 3" xfId="9624"/>
    <cellStyle name="输出 2 4 3 2" xfId="9625"/>
    <cellStyle name="输出 2 4 3 2 2" xfId="11871"/>
    <cellStyle name="输出 2 4 3 3" xfId="11870"/>
    <cellStyle name="输出 2 4 4" xfId="7786"/>
    <cellStyle name="输出 2 4 4 2" xfId="11821"/>
    <cellStyle name="输出 2 4 5" xfId="11867"/>
    <cellStyle name="输出 2 5" xfId="9626"/>
    <cellStyle name="输出 2 5 2" xfId="9627"/>
    <cellStyle name="输出 2 5 2 2" xfId="9628"/>
    <cellStyle name="输出 2 5 2 2 2" xfId="11874"/>
    <cellStyle name="输出 2 5 2 3" xfId="11873"/>
    <cellStyle name="输出 2 5 3" xfId="9629"/>
    <cellStyle name="输出 2 5 3 2" xfId="9630"/>
    <cellStyle name="输出 2 5 3 2 2" xfId="11876"/>
    <cellStyle name="输出 2 5 3 3" xfId="11875"/>
    <cellStyle name="输出 2 5 4" xfId="7826"/>
    <cellStyle name="输出 2 5 4 2" xfId="11823"/>
    <cellStyle name="输出 2 5 5" xfId="11872"/>
    <cellStyle name="输出 2 6" xfId="9631"/>
    <cellStyle name="输出 2 6 2" xfId="9632"/>
    <cellStyle name="输出 2 6 2 2" xfId="9633"/>
    <cellStyle name="输出 2 6 2 2 2" xfId="11879"/>
    <cellStyle name="输出 2 6 2 3" xfId="11878"/>
    <cellStyle name="输出 2 6 3" xfId="9634"/>
    <cellStyle name="输出 2 6 3 2" xfId="9635"/>
    <cellStyle name="输出 2 6 3 2 2" xfId="11881"/>
    <cellStyle name="输出 2 6 3 3" xfId="11880"/>
    <cellStyle name="输出 2 6 4" xfId="6739"/>
    <cellStyle name="输出 2 6 4 2" xfId="11817"/>
    <cellStyle name="输出 2 6 5" xfId="11877"/>
    <cellStyle name="输出 2 7" xfId="9636"/>
    <cellStyle name="输出 2 7 2" xfId="9637"/>
    <cellStyle name="输出 2 7 2 2" xfId="11883"/>
    <cellStyle name="输出 2 7 3" xfId="11882"/>
    <cellStyle name="输出 2 8" xfId="9638"/>
    <cellStyle name="输出 2 8 2" xfId="9639"/>
    <cellStyle name="输出 2 8 2 2" xfId="11885"/>
    <cellStyle name="输出 2 8 3" xfId="11884"/>
    <cellStyle name="输出 2 9" xfId="9640"/>
    <cellStyle name="输出 2 9 2" xfId="11886"/>
    <cellStyle name="输出 3" xfId="5948"/>
    <cellStyle name="输出 3 2" xfId="7250"/>
    <cellStyle name="输出 4" xfId="11888"/>
    <cellStyle name="输入" xfId="3829" builtinId="20" customBuiltin="1"/>
    <cellStyle name="输入 2" xfId="5949"/>
    <cellStyle name="输入 2 2" xfId="7525"/>
    <cellStyle name="输入 2 2 2" xfId="7526"/>
    <cellStyle name="输入 2 2 2 2" xfId="7917"/>
    <cellStyle name="输入 2 2 2 2 2" xfId="7920"/>
    <cellStyle name="输入 2 2 2 2 2 2" xfId="9641"/>
    <cellStyle name="输入 2 2 2 2 3" xfId="6067"/>
    <cellStyle name="输入 2 2 2 3" xfId="6057"/>
    <cellStyle name="输入 2 2 2 3 2" xfId="7922"/>
    <cellStyle name="输入 2 2 2 4" xfId="7924"/>
    <cellStyle name="输入 2 2 3" xfId="7925"/>
    <cellStyle name="输入 2 2 3 2" xfId="7926"/>
    <cellStyle name="输入 2 2 3 2 2" xfId="7927"/>
    <cellStyle name="输入 2 2 3 3" xfId="7536"/>
    <cellStyle name="输入 2 2 4" xfId="6167"/>
    <cellStyle name="输入 2 2 4 2" xfId="7736"/>
    <cellStyle name="输入 2 2 4 2 2" xfId="8998"/>
    <cellStyle name="输入 2 2 4 3" xfId="9000"/>
    <cellStyle name="输入 2 2 5" xfId="7651"/>
    <cellStyle name="输入 2 2 5 2" xfId="7932"/>
    <cellStyle name="输入 2 2 5 2 2" xfId="9642"/>
    <cellStyle name="输入 2 2 5 3" xfId="9643"/>
    <cellStyle name="输入 2 2 6" xfId="7933"/>
    <cellStyle name="输入 2 2 6 2" xfId="6984"/>
    <cellStyle name="输入 2 2 7" xfId="9644"/>
    <cellStyle name="输入 2 3" xfId="7529"/>
    <cellStyle name="输入 2 3 2" xfId="7935"/>
    <cellStyle name="输入 2 3 2 2" xfId="7936"/>
    <cellStyle name="输入 2 3 2 2 2" xfId="9645"/>
    <cellStyle name="输入 2 3 2 3" xfId="9646"/>
    <cellStyle name="输入 2 3 3" xfId="7406"/>
    <cellStyle name="输入 2 3 3 2" xfId="7938"/>
    <cellStyle name="输入 2 3 4" xfId="7939"/>
    <cellStyle name="输入 2 4" xfId="7941"/>
    <cellStyle name="输入 2 4 2" xfId="6686"/>
    <cellStyle name="输入 2 4 2 2" xfId="7943"/>
    <cellStyle name="输入 2 4 3" xfId="7944"/>
    <cellStyle name="输入 2 5" xfId="7946"/>
    <cellStyle name="输入 2 5 2" xfId="7947"/>
    <cellStyle name="输入 2 5 2 2" xfId="7948"/>
    <cellStyle name="输入 2 5 3" xfId="7950"/>
    <cellStyle name="输入 2 6" xfId="7951"/>
    <cellStyle name="输入 2 6 2" xfId="7952"/>
    <cellStyle name="输入 2 6 2 2" xfId="9647"/>
    <cellStyle name="输入 2 6 3" xfId="9648"/>
    <cellStyle name="输入 2 7" xfId="7320"/>
    <cellStyle name="输入 2 7 2" xfId="7955"/>
    <cellStyle name="输入 2 8" xfId="7957"/>
    <cellStyle name="输入 2 9" xfId="6317"/>
    <cellStyle name="样式 1" xfId="3830"/>
    <cellStyle name="样式 1 10" xfId="3831"/>
    <cellStyle name="样式 1 11" xfId="3832"/>
    <cellStyle name="样式 1 12" xfId="3833"/>
    <cellStyle name="样式 1 13" xfId="3834"/>
    <cellStyle name="样式 1 14" xfId="3835"/>
    <cellStyle name="样式 1 15" xfId="3836"/>
    <cellStyle name="样式 1 16" xfId="3837"/>
    <cellStyle name="样式 1 2" xfId="3838"/>
    <cellStyle name="样式 1 3" xfId="3839"/>
    <cellStyle name="样式 1 4" xfId="3840"/>
    <cellStyle name="样式 1 5" xfId="3841"/>
    <cellStyle name="样式 1 6" xfId="3842"/>
    <cellStyle name="样式 1 7" xfId="3843"/>
    <cellStyle name="样式 1 8" xfId="3844"/>
    <cellStyle name="样式 1 9" xfId="3845"/>
    <cellStyle name="着色 1" xfId="9649"/>
    <cellStyle name="着色 2" xfId="9650"/>
    <cellStyle name="着色 3" xfId="9651"/>
    <cellStyle name="着色 4" xfId="9652"/>
    <cellStyle name="着色 5" xfId="9653"/>
    <cellStyle name="着色 6" xfId="9654"/>
    <cellStyle name="注释" xfId="3846" builtinId="10" customBuiltin="1"/>
    <cellStyle name="注释 2" xfId="5953"/>
    <cellStyle name="注释 2 2" xfId="9124"/>
    <cellStyle name="注释 2 2 2" xfId="9655"/>
    <cellStyle name="注释 2 2 2 2" xfId="9656"/>
    <cellStyle name="注释 2 2 2 2 2" xfId="9657"/>
    <cellStyle name="注释 2 2 2 2 2 2" xfId="9658"/>
    <cellStyle name="注释 2 2 2 2 2 2 2" xfId="11776"/>
    <cellStyle name="注释 2 2 2 2 2 3" xfId="11775"/>
    <cellStyle name="注释 2 2 2 2 3" xfId="9659"/>
    <cellStyle name="注释 2 2 2 2 3 2" xfId="11777"/>
    <cellStyle name="注释 2 2 2 2 4" xfId="11774"/>
    <cellStyle name="注释 2 2 2 3" xfId="9660"/>
    <cellStyle name="注释 2 2 2 3 2" xfId="9661"/>
    <cellStyle name="注释 2 2 2 3 2 2" xfId="11779"/>
    <cellStyle name="注释 2 2 2 3 3" xfId="11778"/>
    <cellStyle name="注释 2 2 2 4" xfId="9662"/>
    <cellStyle name="注释 2 2 2 4 2" xfId="11780"/>
    <cellStyle name="注释 2 2 2 5" xfId="11773"/>
    <cellStyle name="注释 2 2 3" xfId="9663"/>
    <cellStyle name="注释 2 2 3 2" xfId="9664"/>
    <cellStyle name="注释 2 2 3 2 2" xfId="9665"/>
    <cellStyle name="注释 2 2 3 2 2 2" xfId="11783"/>
    <cellStyle name="注释 2 2 3 2 3" xfId="11782"/>
    <cellStyle name="注释 2 2 3 3" xfId="9666"/>
    <cellStyle name="注释 2 2 3 3 2" xfId="11784"/>
    <cellStyle name="注释 2 2 3 4" xfId="11781"/>
    <cellStyle name="注释 2 2 4" xfId="9667"/>
    <cellStyle name="注释 2 2 4 2" xfId="9668"/>
    <cellStyle name="注释 2 2 4 2 2" xfId="9669"/>
    <cellStyle name="注释 2 2 4 2 2 2" xfId="11787"/>
    <cellStyle name="注释 2 2 4 2 3" xfId="11786"/>
    <cellStyle name="注释 2 2 4 3" xfId="9670"/>
    <cellStyle name="注释 2 2 4 3 2" xfId="11788"/>
    <cellStyle name="注释 2 2 4 4" xfId="11785"/>
    <cellStyle name="注释 2 2 5" xfId="9671"/>
    <cellStyle name="注释 2 2 5 2" xfId="9672"/>
    <cellStyle name="注释 2 2 5 2 2" xfId="9673"/>
    <cellStyle name="注释 2 2 5 2 2 2" xfId="11791"/>
    <cellStyle name="注释 2 2 5 2 3" xfId="11790"/>
    <cellStyle name="注释 2 2 5 3" xfId="9674"/>
    <cellStyle name="注释 2 2 5 3 2" xfId="11792"/>
    <cellStyle name="注释 2 2 5 4" xfId="11789"/>
    <cellStyle name="注释 2 2 6" xfId="9675"/>
    <cellStyle name="注释 2 2 6 2" xfId="9676"/>
    <cellStyle name="注释 2 2 6 2 2" xfId="11794"/>
    <cellStyle name="注释 2 2 6 3" xfId="11793"/>
    <cellStyle name="注释 2 2 7" xfId="9677"/>
    <cellStyle name="注释 2 2 7 2" xfId="11795"/>
    <cellStyle name="注释 2 2 8" xfId="11425"/>
    <cellStyle name="注释 2 3" xfId="9678"/>
    <cellStyle name="注释 2 3 2" xfId="9679"/>
    <cellStyle name="注释 2 3 2 2" xfId="9680"/>
    <cellStyle name="注释 2 3 2 2 2" xfId="9681"/>
    <cellStyle name="注释 2 3 2 2 2 2" xfId="11799"/>
    <cellStyle name="注释 2 3 2 2 3" xfId="11798"/>
    <cellStyle name="注释 2 3 2 3" xfId="9682"/>
    <cellStyle name="注释 2 3 2 3 2" xfId="11800"/>
    <cellStyle name="注释 2 3 2 4" xfId="11797"/>
    <cellStyle name="注释 2 3 3" xfId="9683"/>
    <cellStyle name="注释 2 3 3 2" xfId="9684"/>
    <cellStyle name="注释 2 3 3 2 2" xfId="11802"/>
    <cellStyle name="注释 2 3 3 3" xfId="11801"/>
    <cellStyle name="注释 2 3 4" xfId="9685"/>
    <cellStyle name="注释 2 3 4 2" xfId="11803"/>
    <cellStyle name="注释 2 3 5" xfId="11796"/>
    <cellStyle name="注释 2 4" xfId="9686"/>
    <cellStyle name="注释 2 4 2" xfId="9687"/>
    <cellStyle name="注释 2 4 2 2" xfId="9688"/>
    <cellStyle name="注释 2 4 2 2 2" xfId="11806"/>
    <cellStyle name="注释 2 4 2 3" xfId="11805"/>
    <cellStyle name="注释 2 4 3" xfId="9689"/>
    <cellStyle name="注释 2 4 3 2" xfId="11807"/>
    <cellStyle name="注释 2 4 4" xfId="11804"/>
    <cellStyle name="注释 2 5" xfId="9690"/>
    <cellStyle name="注释 2 5 2" xfId="8494"/>
    <cellStyle name="注释 2 5 2 2" xfId="9691"/>
    <cellStyle name="注释 2 5 2 2 2" xfId="11809"/>
    <cellStyle name="注释 2 5 2 3" xfId="11346"/>
    <cellStyle name="注释 2 5 3" xfId="9692"/>
    <cellStyle name="注释 2 5 3 2" xfId="11810"/>
    <cellStyle name="注释 2 5 4" xfId="11808"/>
    <cellStyle name="注释 2 6" xfId="6761"/>
    <cellStyle name="注释 2 6 2" xfId="9693"/>
    <cellStyle name="注释 2 6 2 2" xfId="9694"/>
    <cellStyle name="注释 2 6 2 2 2" xfId="11812"/>
    <cellStyle name="注释 2 6 2 3" xfId="11811"/>
    <cellStyle name="注释 2 6 3" xfId="9695"/>
    <cellStyle name="注释 2 6 3 2" xfId="11813"/>
    <cellStyle name="注释 2 6 4" xfId="10815"/>
    <cellStyle name="注释 2 7" xfId="9696"/>
    <cellStyle name="注释 2 7 2" xfId="8872"/>
    <cellStyle name="注释 2 7 2 2" xfId="11410"/>
    <cellStyle name="注释 2 7 3" xfId="11814"/>
    <cellStyle name="注释 2 8" xfId="9025"/>
    <cellStyle name="注释 2 8 2" xfId="11414"/>
    <cellStyle name="注释 2 9" xfId="11424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workbookViewId="0">
      <selection activeCell="M14" sqref="M14"/>
    </sheetView>
  </sheetViews>
  <sheetFormatPr defaultColWidth="9" defaultRowHeight="15.6" customHeight="1"/>
  <cols>
    <col min="1" max="1" width="29.5" customWidth="1"/>
    <col min="2" max="2" width="9.5" style="100" customWidth="1"/>
    <col min="3" max="3" width="11.875" style="100" customWidth="1"/>
    <col min="4" max="4" width="9.875" style="82" customWidth="1"/>
    <col min="5" max="5" width="9.625" style="83" customWidth="1"/>
    <col min="6" max="6" width="25.625" customWidth="1"/>
    <col min="7" max="7" width="9.875" customWidth="1"/>
    <col min="8" max="8" width="12.25" customWidth="1"/>
    <col min="9" max="9" width="10.125" customWidth="1"/>
    <col min="10" max="10" width="10.125" style="83" customWidth="1"/>
  </cols>
  <sheetData>
    <row r="1" spans="1:10" ht="15.6" customHeight="1">
      <c r="A1" t="s">
        <v>0</v>
      </c>
    </row>
    <row r="2" spans="1:10" ht="30" customHeight="1">
      <c r="A2" s="201" t="s">
        <v>1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14.25" customHeight="1">
      <c r="A3" s="101"/>
      <c r="B3" s="202" t="s">
        <v>2</v>
      </c>
      <c r="C3" s="202"/>
      <c r="D3" s="202"/>
      <c r="E3" s="202"/>
      <c r="F3" s="202"/>
      <c r="G3" s="202"/>
      <c r="H3" s="202"/>
      <c r="I3" s="202"/>
      <c r="J3" s="202"/>
    </row>
    <row r="4" spans="1:10" ht="19.5" customHeight="1">
      <c r="A4" s="89" t="s">
        <v>3</v>
      </c>
      <c r="B4" s="102" t="s">
        <v>4</v>
      </c>
      <c r="C4" s="102" t="s">
        <v>5</v>
      </c>
      <c r="D4" s="86" t="s">
        <v>6</v>
      </c>
      <c r="E4" s="87" t="s">
        <v>7</v>
      </c>
      <c r="F4" s="88" t="s">
        <v>8</v>
      </c>
      <c r="G4" s="88" t="s">
        <v>4</v>
      </c>
      <c r="H4" s="88" t="s">
        <v>5</v>
      </c>
      <c r="I4" s="88" t="s">
        <v>6</v>
      </c>
      <c r="J4" s="98" t="s">
        <v>7</v>
      </c>
    </row>
    <row r="5" spans="1:10" s="19" customFormat="1" ht="12.6" customHeight="1">
      <c r="A5" s="103" t="s">
        <v>9</v>
      </c>
      <c r="B5" s="104">
        <f>SUM(B6:B20)</f>
        <v>148451</v>
      </c>
      <c r="C5" s="104">
        <f>SUM(C6:C20)</f>
        <v>169070</v>
      </c>
      <c r="D5" s="105">
        <f>SUM(D6:D20)</f>
        <v>-20619</v>
      </c>
      <c r="E5" s="106">
        <f>D5/C5*100</f>
        <v>-12.195540308747855</v>
      </c>
      <c r="F5" s="103" t="s">
        <v>10</v>
      </c>
      <c r="G5" s="107">
        <v>18860</v>
      </c>
      <c r="H5" s="107">
        <v>72085</v>
      </c>
      <c r="I5" s="106">
        <f>G5-H5</f>
        <v>-53225</v>
      </c>
      <c r="J5" s="106">
        <f>I5/H5*100</f>
        <v>-73.836443088021085</v>
      </c>
    </row>
    <row r="6" spans="1:10" s="19" customFormat="1" ht="12.6" customHeight="1">
      <c r="A6" s="108" t="s">
        <v>11</v>
      </c>
      <c r="B6" s="104">
        <v>86891</v>
      </c>
      <c r="C6" s="104">
        <v>73146</v>
      </c>
      <c r="D6" s="106">
        <f>B6-C6</f>
        <v>13745</v>
      </c>
      <c r="E6" s="106">
        <f t="shared" ref="E6:E45" si="0">D6/C6*100</f>
        <v>18.791184753780112</v>
      </c>
      <c r="F6" s="103" t="s">
        <v>12</v>
      </c>
      <c r="G6" s="107">
        <v>673</v>
      </c>
      <c r="H6" s="107">
        <v>176</v>
      </c>
      <c r="I6" s="106">
        <f t="shared" ref="I6:I19" si="1">G6-H6</f>
        <v>497</v>
      </c>
      <c r="J6" s="106">
        <f t="shared" ref="J6:J18" si="2">I6/H6*100</f>
        <v>282.38636363636363</v>
      </c>
    </row>
    <row r="7" spans="1:10" s="19" customFormat="1" ht="12.6" customHeight="1">
      <c r="A7" s="108" t="s">
        <v>13</v>
      </c>
      <c r="B7" s="104"/>
      <c r="C7" s="104"/>
      <c r="D7" s="106"/>
      <c r="E7" s="106"/>
      <c r="F7" s="103" t="s">
        <v>14</v>
      </c>
      <c r="G7" s="107">
        <v>10712</v>
      </c>
      <c r="H7" s="107">
        <v>14798</v>
      </c>
      <c r="I7" s="106">
        <f t="shared" si="1"/>
        <v>-4086</v>
      </c>
      <c r="J7" s="106">
        <f t="shared" si="2"/>
        <v>-27.611839437761859</v>
      </c>
    </row>
    <row r="8" spans="1:10" s="19" customFormat="1" ht="12.6" customHeight="1">
      <c r="A8" s="108" t="s">
        <v>15</v>
      </c>
      <c r="B8" s="104">
        <v>24814</v>
      </c>
      <c r="C8" s="104">
        <v>58774</v>
      </c>
      <c r="D8" s="106">
        <f t="shared" ref="D8:D28" si="3">B8-C8</f>
        <v>-33960</v>
      </c>
      <c r="E8" s="106">
        <f t="shared" si="0"/>
        <v>-57.780651308401673</v>
      </c>
      <c r="F8" s="103" t="s">
        <v>16</v>
      </c>
      <c r="G8" s="107">
        <v>71075</v>
      </c>
      <c r="H8" s="107">
        <v>68798</v>
      </c>
      <c r="I8" s="106">
        <f t="shared" si="1"/>
        <v>2277</v>
      </c>
      <c r="J8" s="106">
        <f t="shared" si="2"/>
        <v>3.3096892351521849</v>
      </c>
    </row>
    <row r="9" spans="1:10" s="19" customFormat="1" ht="12.6" customHeight="1">
      <c r="A9" s="108" t="s">
        <v>17</v>
      </c>
      <c r="B9" s="104">
        <v>2587</v>
      </c>
      <c r="C9" s="104">
        <v>3426</v>
      </c>
      <c r="D9" s="106">
        <f t="shared" si="3"/>
        <v>-839</v>
      </c>
      <c r="E9" s="106">
        <f t="shared" si="0"/>
        <v>-24.489200233508466</v>
      </c>
      <c r="F9" s="103" t="s">
        <v>18</v>
      </c>
      <c r="G9" s="107">
        <v>5048</v>
      </c>
      <c r="H9" s="107">
        <v>4845</v>
      </c>
      <c r="I9" s="106">
        <f t="shared" si="1"/>
        <v>203</v>
      </c>
      <c r="J9" s="106">
        <f t="shared" si="2"/>
        <v>4.1898864809081529</v>
      </c>
    </row>
    <row r="10" spans="1:10" s="19" customFormat="1" ht="12.6" customHeight="1">
      <c r="A10" s="108" t="s">
        <v>19</v>
      </c>
      <c r="B10" s="104">
        <v>1087</v>
      </c>
      <c r="C10" s="104">
        <v>2726</v>
      </c>
      <c r="D10" s="106">
        <f t="shared" si="3"/>
        <v>-1639</v>
      </c>
      <c r="E10" s="106">
        <f t="shared" si="0"/>
        <v>-60.124724871606752</v>
      </c>
      <c r="F10" s="103" t="s">
        <v>20</v>
      </c>
      <c r="G10" s="107">
        <v>3135</v>
      </c>
      <c r="H10" s="107">
        <v>2570</v>
      </c>
      <c r="I10" s="106">
        <f t="shared" si="1"/>
        <v>565</v>
      </c>
      <c r="J10" s="106">
        <f t="shared" si="2"/>
        <v>21.98443579766537</v>
      </c>
    </row>
    <row r="11" spans="1:10" s="19" customFormat="1" ht="12.6" customHeight="1">
      <c r="A11" s="108" t="s">
        <v>21</v>
      </c>
      <c r="B11" s="104">
        <v>8071</v>
      </c>
      <c r="C11" s="104">
        <v>6929</v>
      </c>
      <c r="D11" s="106">
        <f t="shared" si="3"/>
        <v>1142</v>
      </c>
      <c r="E11" s="106">
        <f t="shared" si="0"/>
        <v>16.481454755375957</v>
      </c>
      <c r="F11" s="103" t="s">
        <v>22</v>
      </c>
      <c r="G11" s="107">
        <v>23839</v>
      </c>
      <c r="H11" s="107">
        <v>35396</v>
      </c>
      <c r="I11" s="106">
        <f t="shared" si="1"/>
        <v>-11557</v>
      </c>
      <c r="J11" s="106">
        <f t="shared" si="2"/>
        <v>-32.650581986665159</v>
      </c>
    </row>
    <row r="12" spans="1:10" s="19" customFormat="1" ht="12.6" customHeight="1">
      <c r="A12" s="108" t="s">
        <v>23</v>
      </c>
      <c r="B12" s="104">
        <v>3902</v>
      </c>
      <c r="C12" s="104">
        <v>4656</v>
      </c>
      <c r="D12" s="106">
        <f t="shared" si="3"/>
        <v>-754</v>
      </c>
      <c r="E12" s="106">
        <f t="shared" si="0"/>
        <v>-16.194158075601376</v>
      </c>
      <c r="F12" s="103" t="s">
        <v>24</v>
      </c>
      <c r="G12" s="107">
        <v>37885</v>
      </c>
      <c r="H12" s="107">
        <v>45175</v>
      </c>
      <c r="I12" s="106">
        <f t="shared" si="1"/>
        <v>-7290</v>
      </c>
      <c r="J12" s="106">
        <f t="shared" si="2"/>
        <v>-16.137244050913115</v>
      </c>
    </row>
    <row r="13" spans="1:10" s="19" customFormat="1" ht="12.6" customHeight="1">
      <c r="A13" s="108" t="s">
        <v>25</v>
      </c>
      <c r="B13" s="104">
        <v>3406</v>
      </c>
      <c r="C13" s="104">
        <v>2784</v>
      </c>
      <c r="D13" s="106">
        <f t="shared" si="3"/>
        <v>622</v>
      </c>
      <c r="E13" s="106">
        <f t="shared" si="0"/>
        <v>22.341954022988507</v>
      </c>
      <c r="F13" s="103" t="s">
        <v>26</v>
      </c>
      <c r="G13" s="107">
        <v>7037</v>
      </c>
      <c r="H13" s="107">
        <v>16037</v>
      </c>
      <c r="I13" s="106">
        <f t="shared" si="1"/>
        <v>-9000</v>
      </c>
      <c r="J13" s="106">
        <f t="shared" si="2"/>
        <v>-56.120221986655864</v>
      </c>
    </row>
    <row r="14" spans="1:10" s="19" customFormat="1" ht="12.6" customHeight="1">
      <c r="A14" s="108" t="s">
        <v>27</v>
      </c>
      <c r="B14" s="104">
        <v>2625</v>
      </c>
      <c r="C14" s="104">
        <v>3085</v>
      </c>
      <c r="D14" s="106">
        <f t="shared" si="3"/>
        <v>-460</v>
      </c>
      <c r="E14" s="106">
        <f t="shared" si="0"/>
        <v>-14.910858995137763</v>
      </c>
      <c r="F14" s="103" t="s">
        <v>28</v>
      </c>
      <c r="G14" s="107">
        <v>93784</v>
      </c>
      <c r="H14" s="107">
        <v>43673</v>
      </c>
      <c r="I14" s="106">
        <f t="shared" si="1"/>
        <v>50111</v>
      </c>
      <c r="J14" s="106">
        <f t="shared" si="2"/>
        <v>114.74137338859249</v>
      </c>
    </row>
    <row r="15" spans="1:10" s="19" customFormat="1" ht="12.6" customHeight="1">
      <c r="A15" s="108" t="s">
        <v>29</v>
      </c>
      <c r="B15" s="104">
        <v>1801</v>
      </c>
      <c r="C15" s="104">
        <v>3017</v>
      </c>
      <c r="D15" s="106">
        <f t="shared" si="3"/>
        <v>-1216</v>
      </c>
      <c r="E15" s="106">
        <f t="shared" si="0"/>
        <v>-40.304938680808746</v>
      </c>
      <c r="F15" s="103" t="s">
        <v>30</v>
      </c>
      <c r="G15" s="107">
        <v>45056</v>
      </c>
      <c r="H15" s="107">
        <v>32088</v>
      </c>
      <c r="I15" s="106">
        <f t="shared" si="1"/>
        <v>12968</v>
      </c>
      <c r="J15" s="106">
        <f t="shared" si="2"/>
        <v>40.413861879830463</v>
      </c>
    </row>
    <row r="16" spans="1:10" s="19" customFormat="1" ht="12.6" customHeight="1">
      <c r="A16" s="108" t="s">
        <v>31</v>
      </c>
      <c r="B16" s="104">
        <v>695</v>
      </c>
      <c r="C16" s="104">
        <v>602</v>
      </c>
      <c r="D16" s="106">
        <f t="shared" si="3"/>
        <v>93</v>
      </c>
      <c r="E16" s="106">
        <f t="shared" si="0"/>
        <v>15.448504983388705</v>
      </c>
      <c r="F16" s="103" t="s">
        <v>32</v>
      </c>
      <c r="G16" s="107">
        <v>4570</v>
      </c>
      <c r="H16" s="107">
        <v>3289</v>
      </c>
      <c r="I16" s="106">
        <f t="shared" si="1"/>
        <v>1281</v>
      </c>
      <c r="J16" s="106">
        <f t="shared" si="2"/>
        <v>38.948008513225908</v>
      </c>
    </row>
    <row r="17" spans="1:10" s="19" customFormat="1" ht="12.6" customHeight="1">
      <c r="A17" s="108" t="s">
        <v>33</v>
      </c>
      <c r="B17" s="104">
        <v>3359</v>
      </c>
      <c r="C17" s="104">
        <v>3676</v>
      </c>
      <c r="D17" s="106">
        <f t="shared" si="3"/>
        <v>-317</v>
      </c>
      <c r="E17" s="106">
        <f t="shared" si="0"/>
        <v>-8.6235038084874862</v>
      </c>
      <c r="F17" s="103" t="s">
        <v>34</v>
      </c>
      <c r="G17" s="107">
        <v>3612</v>
      </c>
      <c r="H17" s="107">
        <v>4412</v>
      </c>
      <c r="I17" s="106">
        <f t="shared" si="1"/>
        <v>-800</v>
      </c>
      <c r="J17" s="106">
        <f t="shared" si="2"/>
        <v>-18.132366273798731</v>
      </c>
    </row>
    <row r="18" spans="1:10" s="19" customFormat="1" ht="12.6" customHeight="1">
      <c r="A18" s="108" t="s">
        <v>35</v>
      </c>
      <c r="B18" s="104">
        <v>8373</v>
      </c>
      <c r="C18" s="104">
        <v>5225</v>
      </c>
      <c r="D18" s="106">
        <f t="shared" si="3"/>
        <v>3148</v>
      </c>
      <c r="E18" s="106">
        <f t="shared" si="0"/>
        <v>60.248803827751196</v>
      </c>
      <c r="F18" s="103" t="s">
        <v>36</v>
      </c>
      <c r="G18" s="107">
        <v>1710</v>
      </c>
      <c r="H18" s="107">
        <v>817</v>
      </c>
      <c r="I18" s="106">
        <f t="shared" si="1"/>
        <v>893</v>
      </c>
      <c r="J18" s="106">
        <f t="shared" si="2"/>
        <v>109.30232558139534</v>
      </c>
    </row>
    <row r="19" spans="1:10" s="19" customFormat="1" ht="12.6" customHeight="1">
      <c r="A19" s="109" t="s">
        <v>37</v>
      </c>
      <c r="B19" s="104">
        <v>840</v>
      </c>
      <c r="C19" s="104">
        <v>1027</v>
      </c>
      <c r="D19" s="106">
        <f t="shared" si="3"/>
        <v>-187</v>
      </c>
      <c r="E19" s="106">
        <f t="shared" si="0"/>
        <v>-18.208373904576437</v>
      </c>
      <c r="F19" s="103" t="s">
        <v>38</v>
      </c>
      <c r="G19" s="107">
        <v>27</v>
      </c>
      <c r="I19" s="106">
        <f t="shared" si="1"/>
        <v>27</v>
      </c>
      <c r="J19" s="106"/>
    </row>
    <row r="20" spans="1:10" s="19" customFormat="1" ht="14.25" customHeight="1">
      <c r="A20" s="109" t="s">
        <v>39</v>
      </c>
      <c r="B20" s="105"/>
      <c r="C20" s="105">
        <v>-3</v>
      </c>
      <c r="D20" s="106">
        <f t="shared" si="3"/>
        <v>3</v>
      </c>
      <c r="E20" s="106">
        <f t="shared" si="0"/>
        <v>-100</v>
      </c>
      <c r="F20" s="103" t="s">
        <v>40</v>
      </c>
      <c r="G20" s="107">
        <v>2458</v>
      </c>
      <c r="H20" s="107">
        <v>575</v>
      </c>
      <c r="I20" s="106">
        <f t="shared" ref="I20:I26" si="4">G20-H20</f>
        <v>1883</v>
      </c>
      <c r="J20" s="106">
        <f t="shared" ref="J20:J26" si="5">I20/H20*100</f>
        <v>327.47826086956525</v>
      </c>
    </row>
    <row r="21" spans="1:10" s="19" customFormat="1" ht="12.6" customHeight="1">
      <c r="A21" s="103" t="s">
        <v>41</v>
      </c>
      <c r="B21" s="104">
        <f>SUM(B22:B28)</f>
        <v>58204</v>
      </c>
      <c r="C21" s="104">
        <f>SUM(C22:C28)</f>
        <v>42220</v>
      </c>
      <c r="D21" s="106">
        <f t="shared" si="3"/>
        <v>15984</v>
      </c>
      <c r="E21" s="106">
        <f t="shared" si="0"/>
        <v>37.858834675509243</v>
      </c>
      <c r="F21" s="103" t="s">
        <v>42</v>
      </c>
      <c r="G21" s="107">
        <v>2773</v>
      </c>
      <c r="H21" s="107">
        <v>248</v>
      </c>
      <c r="I21" s="106">
        <f t="shared" si="4"/>
        <v>2525</v>
      </c>
      <c r="J21" s="106">
        <f t="shared" si="5"/>
        <v>1018.1451612903226</v>
      </c>
    </row>
    <row r="22" spans="1:10" s="19" customFormat="1" ht="12.6" customHeight="1">
      <c r="A22" s="108" t="s">
        <v>43</v>
      </c>
      <c r="B22" s="110">
        <v>6258</v>
      </c>
      <c r="C22" s="110">
        <v>5240</v>
      </c>
      <c r="D22" s="106">
        <f t="shared" si="3"/>
        <v>1018</v>
      </c>
      <c r="E22" s="106">
        <f t="shared" si="0"/>
        <v>19.427480916030536</v>
      </c>
      <c r="F22" s="103" t="s">
        <v>44</v>
      </c>
      <c r="G22" s="107">
        <v>596</v>
      </c>
      <c r="H22" s="107">
        <v>636</v>
      </c>
      <c r="I22" s="106">
        <f t="shared" si="4"/>
        <v>-40</v>
      </c>
      <c r="J22" s="106">
        <f t="shared" si="5"/>
        <v>-6.2893081761006293</v>
      </c>
    </row>
    <row r="23" spans="1:10" s="19" customFormat="1" ht="12.6" customHeight="1">
      <c r="A23" s="108" t="s">
        <v>45</v>
      </c>
      <c r="B23" s="110">
        <v>2492</v>
      </c>
      <c r="C23" s="110">
        <v>2761</v>
      </c>
      <c r="D23" s="106">
        <f t="shared" si="3"/>
        <v>-269</v>
      </c>
      <c r="E23" s="106">
        <f t="shared" si="0"/>
        <v>-9.7428467946396236</v>
      </c>
      <c r="F23" s="103" t="s">
        <v>46</v>
      </c>
      <c r="G23" s="107">
        <v>2959</v>
      </c>
      <c r="H23" s="107">
        <v>1692</v>
      </c>
      <c r="I23" s="106">
        <f t="shared" si="4"/>
        <v>1267</v>
      </c>
      <c r="J23" s="106">
        <f t="shared" si="5"/>
        <v>74.88179669030734</v>
      </c>
    </row>
    <row r="24" spans="1:10" s="19" customFormat="1" ht="12.6" customHeight="1">
      <c r="A24" s="108" t="s">
        <v>47</v>
      </c>
      <c r="B24" s="110">
        <v>17223</v>
      </c>
      <c r="C24" s="110">
        <v>7439</v>
      </c>
      <c r="D24" s="106">
        <f t="shared" si="3"/>
        <v>9784</v>
      </c>
      <c r="E24" s="106">
        <f t="shared" si="0"/>
        <v>131.52305417394811</v>
      </c>
      <c r="F24" s="103" t="s">
        <v>48</v>
      </c>
      <c r="G24" s="107">
        <v>1115</v>
      </c>
      <c r="H24" s="107">
        <v>844</v>
      </c>
      <c r="I24" s="106">
        <f t="shared" si="4"/>
        <v>271</v>
      </c>
      <c r="J24" s="106">
        <f t="shared" si="5"/>
        <v>32.109004739336491</v>
      </c>
    </row>
    <row r="25" spans="1:10" s="19" customFormat="1" ht="12.6" customHeight="1">
      <c r="A25" s="108" t="s">
        <v>49</v>
      </c>
      <c r="B25" s="110">
        <v>7611</v>
      </c>
      <c r="C25" s="110">
        <v>348</v>
      </c>
      <c r="D25" s="106">
        <f t="shared" si="3"/>
        <v>7263</v>
      </c>
      <c r="E25" s="106">
        <f t="shared" si="0"/>
        <v>2087.0689655172414</v>
      </c>
      <c r="F25" s="103" t="s">
        <v>50</v>
      </c>
      <c r="G25" s="107">
        <v>5864</v>
      </c>
      <c r="H25" s="107">
        <v>5251</v>
      </c>
      <c r="I25" s="106">
        <f t="shared" si="4"/>
        <v>613</v>
      </c>
      <c r="J25" s="106">
        <f t="shared" si="5"/>
        <v>11.673966863454579</v>
      </c>
    </row>
    <row r="26" spans="1:10" s="19" customFormat="1" ht="12.6" customHeight="1">
      <c r="A26" s="108" t="s">
        <v>51</v>
      </c>
      <c r="B26" s="110">
        <v>12450</v>
      </c>
      <c r="C26" s="110">
        <v>10711</v>
      </c>
      <c r="D26" s="106">
        <f t="shared" si="3"/>
        <v>1739</v>
      </c>
      <c r="E26" s="106">
        <f t="shared" si="0"/>
        <v>16.235645597983382</v>
      </c>
      <c r="F26" s="103" t="s">
        <v>52</v>
      </c>
      <c r="G26" s="107">
        <v>101</v>
      </c>
      <c r="H26" s="107">
        <v>13</v>
      </c>
      <c r="I26" s="106">
        <f t="shared" si="4"/>
        <v>88</v>
      </c>
      <c r="J26" s="106">
        <f t="shared" si="5"/>
        <v>676.92307692307691</v>
      </c>
    </row>
    <row r="27" spans="1:10" s="19" customFormat="1" ht="12.6" customHeight="1">
      <c r="A27" s="108" t="s">
        <v>53</v>
      </c>
      <c r="B27" s="110">
        <v>2622</v>
      </c>
      <c r="C27" s="110">
        <v>789</v>
      </c>
      <c r="D27" s="106">
        <f t="shared" si="3"/>
        <v>1833</v>
      </c>
      <c r="E27" s="106">
        <f t="shared" si="0"/>
        <v>232.319391634981</v>
      </c>
      <c r="F27" s="103"/>
      <c r="G27" s="107"/>
      <c r="H27" s="107"/>
      <c r="I27" s="115"/>
      <c r="J27" s="116"/>
    </row>
    <row r="28" spans="1:10" s="19" customFormat="1" ht="12.6" customHeight="1">
      <c r="A28" s="108" t="s">
        <v>54</v>
      </c>
      <c r="B28" s="110">
        <v>9548</v>
      </c>
      <c r="C28" s="110">
        <v>14932</v>
      </c>
      <c r="D28" s="106">
        <f t="shared" si="3"/>
        <v>-5384</v>
      </c>
      <c r="E28" s="106">
        <f t="shared" si="0"/>
        <v>-36.056790784891504</v>
      </c>
      <c r="F28" s="103"/>
      <c r="G28" s="107"/>
      <c r="H28" s="107"/>
      <c r="I28" s="115"/>
      <c r="J28" s="116"/>
    </row>
    <row r="29" spans="1:10" s="19" customFormat="1" ht="12.6" customHeight="1">
      <c r="A29" s="111" t="s">
        <v>55</v>
      </c>
      <c r="B29" s="104">
        <f>SUM(B5,B21)</f>
        <v>206655</v>
      </c>
      <c r="C29" s="104">
        <f>SUM(C5,C21)</f>
        <v>211290</v>
      </c>
      <c r="D29" s="105">
        <f>SUM(D5,D21)</f>
        <v>-4635</v>
      </c>
      <c r="E29" s="106">
        <f t="shared" si="0"/>
        <v>-2.1936674712480477</v>
      </c>
      <c r="F29" s="103"/>
      <c r="G29" s="112"/>
      <c r="H29" s="112"/>
      <c r="I29" s="112"/>
      <c r="J29" s="116"/>
    </row>
    <row r="30" spans="1:10" s="19" customFormat="1" ht="12.6" customHeight="1">
      <c r="A30" s="103" t="s">
        <v>56</v>
      </c>
      <c r="B30" s="104">
        <f>SUM(B31:B34)</f>
        <v>98871</v>
      </c>
      <c r="C30" s="104">
        <f>SUM(C31:C34)</f>
        <v>81272</v>
      </c>
      <c r="D30" s="105">
        <f>SUM(D31:D33)</f>
        <v>17596</v>
      </c>
      <c r="E30" s="106">
        <f t="shared" si="0"/>
        <v>21.650753026872724</v>
      </c>
      <c r="F30" s="103"/>
      <c r="G30" s="112"/>
      <c r="H30" s="112"/>
      <c r="I30" s="112"/>
      <c r="J30" s="116"/>
    </row>
    <row r="31" spans="1:10" s="19" customFormat="1" ht="12.6" customHeight="1">
      <c r="A31" s="108" t="s">
        <v>11</v>
      </c>
      <c r="B31" s="104">
        <v>98857</v>
      </c>
      <c r="C31" s="104">
        <v>81262</v>
      </c>
      <c r="D31" s="113">
        <f>B31-C31</f>
        <v>17595</v>
      </c>
      <c r="E31" s="106">
        <f t="shared" si="0"/>
        <v>21.65218675395634</v>
      </c>
      <c r="F31" s="103"/>
      <c r="G31" s="114"/>
      <c r="H31" s="114"/>
      <c r="I31" s="112"/>
      <c r="J31" s="116"/>
    </row>
    <row r="32" spans="1:10" s="19" customFormat="1" ht="12.6" customHeight="1">
      <c r="A32" s="108" t="s">
        <v>13</v>
      </c>
      <c r="B32" s="104"/>
      <c r="C32" s="104"/>
      <c r="D32" s="113"/>
      <c r="E32" s="106"/>
      <c r="F32" s="103"/>
      <c r="G32" s="114"/>
      <c r="H32" s="114"/>
      <c r="I32" s="112"/>
      <c r="J32" s="116"/>
    </row>
    <row r="33" spans="1:10" s="19" customFormat="1" ht="12.6" customHeight="1">
      <c r="A33" s="108" t="s">
        <v>57</v>
      </c>
      <c r="B33" s="104">
        <v>14</v>
      </c>
      <c r="C33" s="104">
        <v>13</v>
      </c>
      <c r="D33" s="113">
        <f>B33-C33</f>
        <v>1</v>
      </c>
      <c r="E33" s="106">
        <f t="shared" si="0"/>
        <v>7.6923076923076925</v>
      </c>
      <c r="F33" s="103"/>
      <c r="G33" s="112"/>
      <c r="H33" s="112"/>
      <c r="I33" s="112"/>
      <c r="J33" s="116"/>
    </row>
    <row r="34" spans="1:10" s="19" customFormat="1" ht="12.6" customHeight="1">
      <c r="A34" s="108" t="s">
        <v>39</v>
      </c>
      <c r="B34" s="105"/>
      <c r="C34" s="105">
        <v>-3</v>
      </c>
      <c r="D34" s="113">
        <f>B34-C34</f>
        <v>3</v>
      </c>
      <c r="E34" s="106"/>
      <c r="F34" s="103"/>
      <c r="G34" s="112"/>
      <c r="H34" s="112"/>
      <c r="I34" s="112"/>
      <c r="J34" s="116"/>
    </row>
    <row r="35" spans="1:10" s="19" customFormat="1" ht="12.6" customHeight="1">
      <c r="A35" s="103" t="s">
        <v>58</v>
      </c>
      <c r="B35" s="104">
        <f>SUM(B36:B37)</f>
        <v>51377</v>
      </c>
      <c r="C35" s="104">
        <f>SUM(C36:C37)</f>
        <v>116625</v>
      </c>
      <c r="D35" s="105">
        <f>SUM(D36:D37)</f>
        <v>-65248</v>
      </c>
      <c r="E35" s="106">
        <f t="shared" si="0"/>
        <v>-55.946838156484461</v>
      </c>
      <c r="F35" s="103"/>
      <c r="G35" s="112"/>
      <c r="H35" s="112"/>
      <c r="I35" s="112"/>
      <c r="J35" s="116"/>
    </row>
    <row r="36" spans="1:10" s="19" customFormat="1" ht="12.6" customHeight="1">
      <c r="A36" s="108" t="s">
        <v>15</v>
      </c>
      <c r="B36" s="104">
        <v>46526</v>
      </c>
      <c r="C36" s="104">
        <v>110202</v>
      </c>
      <c r="D36" s="113">
        <f>B36-C36</f>
        <v>-63676</v>
      </c>
      <c r="E36" s="106">
        <f t="shared" si="0"/>
        <v>-57.781165496089002</v>
      </c>
      <c r="F36" s="103"/>
      <c r="G36" s="112"/>
      <c r="H36" s="112"/>
      <c r="I36" s="112"/>
      <c r="J36" s="116"/>
    </row>
    <row r="37" spans="1:10" s="19" customFormat="1" ht="12.6" customHeight="1">
      <c r="A37" s="108" t="s">
        <v>17</v>
      </c>
      <c r="B37" s="104">
        <v>4851</v>
      </c>
      <c r="C37" s="104">
        <v>6423</v>
      </c>
      <c r="D37" s="113">
        <f>B37-C37</f>
        <v>-1572</v>
      </c>
      <c r="E37" s="106">
        <f t="shared" si="0"/>
        <v>-24.474544605324613</v>
      </c>
      <c r="F37" s="103"/>
      <c r="G37" s="112"/>
      <c r="H37" s="112"/>
      <c r="I37" s="112"/>
      <c r="J37" s="116"/>
    </row>
    <row r="38" spans="1:10" s="19" customFormat="1" ht="12.6" customHeight="1">
      <c r="A38" s="103" t="s">
        <v>59</v>
      </c>
      <c r="B38" s="104">
        <f>SUM(B39:B43)</f>
        <v>19027</v>
      </c>
      <c r="C38" s="104">
        <f>SUM(C39:C43)</f>
        <v>23922</v>
      </c>
      <c r="D38" s="105">
        <f>SUM(D39:D43)</f>
        <v>-4895</v>
      </c>
      <c r="E38" s="106">
        <f t="shared" si="0"/>
        <v>-20.462335925089874</v>
      </c>
      <c r="F38" s="103"/>
      <c r="G38" s="112"/>
      <c r="H38" s="112"/>
      <c r="I38" s="112"/>
      <c r="J38" s="116"/>
    </row>
    <row r="39" spans="1:10" s="19" customFormat="1" ht="12.6" customHeight="1">
      <c r="A39" s="108" t="s">
        <v>11</v>
      </c>
      <c r="B39" s="104">
        <v>11966</v>
      </c>
      <c r="C39" s="104">
        <v>8115</v>
      </c>
      <c r="D39" s="113">
        <f>B39-C39</f>
        <v>3851</v>
      </c>
      <c r="E39" s="106">
        <f t="shared" si="0"/>
        <v>47.45532963647566</v>
      </c>
      <c r="F39" s="103"/>
      <c r="G39" s="112"/>
      <c r="H39" s="112"/>
      <c r="I39" s="112"/>
      <c r="J39" s="116"/>
    </row>
    <row r="40" spans="1:10" s="19" customFormat="1" ht="12.6" customHeight="1">
      <c r="A40" s="108" t="s">
        <v>13</v>
      </c>
      <c r="C40" s="104"/>
      <c r="D40" s="113"/>
      <c r="E40" s="106"/>
      <c r="F40" s="103"/>
      <c r="G40" s="112"/>
      <c r="H40" s="112"/>
      <c r="I40" s="112"/>
      <c r="J40" s="116"/>
    </row>
    <row r="41" spans="1:10" s="19" customFormat="1" ht="12.6" customHeight="1">
      <c r="A41" s="108" t="s">
        <v>15</v>
      </c>
      <c r="B41" s="104">
        <v>6204</v>
      </c>
      <c r="C41" s="104">
        <v>14694</v>
      </c>
      <c r="D41" s="113">
        <f>B41-C41</f>
        <v>-8490</v>
      </c>
      <c r="E41" s="106">
        <f t="shared" si="0"/>
        <v>-57.778685177623522</v>
      </c>
      <c r="F41" s="103"/>
      <c r="G41" s="112"/>
      <c r="H41" s="112"/>
      <c r="I41" s="112"/>
      <c r="J41" s="116"/>
    </row>
    <row r="42" spans="1:10" s="19" customFormat="1" ht="12.6" customHeight="1">
      <c r="A42" s="108" t="s">
        <v>17</v>
      </c>
      <c r="B42" s="104">
        <v>647</v>
      </c>
      <c r="C42" s="104">
        <v>856</v>
      </c>
      <c r="D42" s="113">
        <f>B42-C42</f>
        <v>-209</v>
      </c>
      <c r="E42" s="106">
        <f t="shared" si="0"/>
        <v>-24.415887850467293</v>
      </c>
      <c r="F42" s="103"/>
      <c r="G42" s="112"/>
      <c r="H42" s="112"/>
      <c r="I42" s="112"/>
      <c r="J42" s="116"/>
    </row>
    <row r="43" spans="1:10" s="19" customFormat="1" ht="12.6" customHeight="1">
      <c r="A43" s="108" t="s">
        <v>37</v>
      </c>
      <c r="B43" s="104">
        <v>210</v>
      </c>
      <c r="C43" s="104">
        <v>257</v>
      </c>
      <c r="D43" s="113">
        <f>B43-C43</f>
        <v>-47</v>
      </c>
      <c r="E43" s="106"/>
      <c r="F43" s="103"/>
      <c r="G43" s="112"/>
      <c r="H43" s="112"/>
      <c r="I43" s="112"/>
      <c r="J43" s="116"/>
    </row>
    <row r="44" spans="1:10" s="19" customFormat="1" ht="12.6" customHeight="1">
      <c r="A44" s="111" t="s">
        <v>60</v>
      </c>
      <c r="B44" s="104">
        <f>B30+B35+B38</f>
        <v>169275</v>
      </c>
      <c r="C44" s="104">
        <f>C30+C35+C38</f>
        <v>221819</v>
      </c>
      <c r="D44" s="105">
        <f>D30+D35+D38</f>
        <v>-52547</v>
      </c>
      <c r="E44" s="106">
        <f t="shared" si="0"/>
        <v>-23.689133933522378</v>
      </c>
      <c r="F44" s="103"/>
      <c r="G44" s="112"/>
      <c r="H44" s="112"/>
      <c r="I44" s="112"/>
      <c r="J44" s="116"/>
    </row>
    <row r="45" spans="1:10" s="19" customFormat="1" ht="12.6" customHeight="1">
      <c r="A45" s="111" t="s">
        <v>61</v>
      </c>
      <c r="B45" s="104">
        <f>SUM(B29,B44)</f>
        <v>375930</v>
      </c>
      <c r="C45" s="104">
        <f>SUM(C29,C44)</f>
        <v>433109</v>
      </c>
      <c r="D45" s="105">
        <f>SUM(D29,D44)</f>
        <v>-57182</v>
      </c>
      <c r="E45" s="106">
        <f t="shared" si="0"/>
        <v>-13.20268108028233</v>
      </c>
      <c r="F45" s="111" t="s">
        <v>62</v>
      </c>
      <c r="G45" s="115">
        <f>SUM(G5:G28)</f>
        <v>342889</v>
      </c>
      <c r="H45" s="115">
        <f>SUM(H5:H28)</f>
        <v>353418</v>
      </c>
      <c r="I45" s="115">
        <f>SUM(I5:I28)</f>
        <v>-10529</v>
      </c>
      <c r="J45" s="106">
        <f>I45/H45*100</f>
        <v>-2.9791917785738136</v>
      </c>
    </row>
    <row r="46" spans="1:10" ht="15.6" customHeight="1">
      <c r="A46" s="203" t="s">
        <v>63</v>
      </c>
      <c r="B46" s="203"/>
      <c r="C46" s="203"/>
      <c r="D46" s="203"/>
      <c r="E46" s="203"/>
      <c r="F46" s="203"/>
      <c r="G46" s="203"/>
      <c r="H46" s="203"/>
      <c r="I46" s="203"/>
      <c r="J46" s="203"/>
    </row>
  </sheetData>
  <mergeCells count="3">
    <mergeCell ref="A2:J2"/>
    <mergeCell ref="B3:J3"/>
    <mergeCell ref="A46:J46"/>
  </mergeCells>
  <phoneticPr fontId="20" type="noConversion"/>
  <printOptions horizontalCentered="1"/>
  <pageMargins left="1.1493055555555556" right="0.75138888888888888" top="0.68055555555555558" bottom="0.51944444444444449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A2" sqref="A2:J2"/>
    </sheetView>
  </sheetViews>
  <sheetFormatPr defaultColWidth="9" defaultRowHeight="15.6" customHeight="1"/>
  <cols>
    <col min="1" max="1" width="44" style="81" customWidth="1"/>
    <col min="2" max="2" width="9.125" style="82" customWidth="1"/>
    <col min="3" max="3" width="8" style="82" customWidth="1"/>
    <col min="4" max="4" width="7.875" style="82" customWidth="1"/>
    <col min="5" max="5" width="7.625" style="83" customWidth="1"/>
    <col min="6" max="6" width="31.5" customWidth="1"/>
    <col min="7" max="7" width="7.75" customWidth="1"/>
    <col min="8" max="8" width="7.875" customWidth="1"/>
    <col min="9" max="9" width="8.875" customWidth="1"/>
    <col min="10" max="10" width="7.875" style="83" customWidth="1"/>
  </cols>
  <sheetData>
    <row r="1" spans="1:10" ht="15.6" customHeight="1">
      <c r="A1" s="81" t="s">
        <v>64</v>
      </c>
    </row>
    <row r="2" spans="1:10" ht="38.1" customHeight="1">
      <c r="A2" s="201" t="s">
        <v>65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17.25" customHeight="1">
      <c r="A3" s="84"/>
      <c r="B3" s="202" t="s">
        <v>2</v>
      </c>
      <c r="C3" s="202"/>
      <c r="D3" s="202"/>
      <c r="E3" s="202"/>
      <c r="F3" s="202"/>
      <c r="G3" s="202"/>
      <c r="H3" s="202"/>
      <c r="I3" s="202"/>
      <c r="J3" s="202"/>
    </row>
    <row r="4" spans="1:10" ht="30.75" customHeight="1">
      <c r="A4" s="85" t="s">
        <v>3</v>
      </c>
      <c r="B4" s="86" t="s">
        <v>4</v>
      </c>
      <c r="C4" s="86" t="s">
        <v>5</v>
      </c>
      <c r="D4" s="86" t="s">
        <v>6</v>
      </c>
      <c r="E4" s="87" t="s">
        <v>7</v>
      </c>
      <c r="F4" s="88" t="s">
        <v>8</v>
      </c>
      <c r="G4" s="88" t="s">
        <v>4</v>
      </c>
      <c r="H4" s="89" t="s">
        <v>5</v>
      </c>
      <c r="I4" s="88" t="s">
        <v>6</v>
      </c>
      <c r="J4" s="98" t="s">
        <v>7</v>
      </c>
    </row>
    <row r="5" spans="1:10" ht="21" customHeight="1">
      <c r="A5" s="90" t="s">
        <v>66</v>
      </c>
      <c r="B5" s="91"/>
      <c r="C5" s="91"/>
      <c r="D5" s="91"/>
      <c r="E5" s="92"/>
      <c r="F5" s="93" t="s">
        <v>67</v>
      </c>
      <c r="G5" s="94">
        <v>31</v>
      </c>
      <c r="H5" s="94">
        <v>21</v>
      </c>
      <c r="I5" s="92">
        <f t="shared" ref="I5:I16" si="0">G5-H5</f>
        <v>10</v>
      </c>
      <c r="J5" s="92">
        <f>I5/H5*100</f>
        <v>47.619047619047613</v>
      </c>
    </row>
    <row r="6" spans="1:10" ht="21" customHeight="1">
      <c r="A6" s="90" t="s">
        <v>68</v>
      </c>
      <c r="B6" s="91"/>
      <c r="C6" s="91"/>
      <c r="D6" s="91"/>
      <c r="E6" s="92"/>
      <c r="F6" s="93" t="s">
        <v>69</v>
      </c>
      <c r="G6" s="94">
        <v>416</v>
      </c>
      <c r="H6" s="94">
        <v>320</v>
      </c>
      <c r="I6" s="92">
        <f t="shared" si="0"/>
        <v>96</v>
      </c>
      <c r="J6" s="92">
        <f>I6/H6*100</f>
        <v>30</v>
      </c>
    </row>
    <row r="7" spans="1:10" ht="21" customHeight="1">
      <c r="A7" s="90" t="s">
        <v>70</v>
      </c>
      <c r="B7" s="91"/>
      <c r="C7" s="91"/>
      <c r="D7" s="91"/>
      <c r="E7" s="92"/>
      <c r="F7" s="93" t="s">
        <v>71</v>
      </c>
      <c r="G7" s="94"/>
      <c r="H7" s="94"/>
      <c r="I7" s="92"/>
      <c r="J7" s="92"/>
    </row>
    <row r="8" spans="1:10" ht="21" customHeight="1">
      <c r="A8" s="90" t="s">
        <v>72</v>
      </c>
      <c r="B8" s="91"/>
      <c r="C8" s="91"/>
      <c r="D8" s="91"/>
      <c r="E8" s="92"/>
      <c r="F8" s="93" t="s">
        <v>73</v>
      </c>
      <c r="G8" s="94">
        <v>113076</v>
      </c>
      <c r="H8" s="94">
        <v>116128</v>
      </c>
      <c r="I8" s="92">
        <f t="shared" si="0"/>
        <v>-3052</v>
      </c>
      <c r="J8" s="92">
        <f>I8/H8*100</f>
        <v>-2.6281344723064204</v>
      </c>
    </row>
    <row r="9" spans="1:10" ht="21" customHeight="1">
      <c r="A9" s="90" t="s">
        <v>74</v>
      </c>
      <c r="B9" s="91"/>
      <c r="C9" s="91"/>
      <c r="D9" s="91"/>
      <c r="E9" s="92"/>
      <c r="F9" s="93" t="s">
        <v>75</v>
      </c>
      <c r="G9" s="94"/>
      <c r="H9" s="94">
        <v>1106</v>
      </c>
      <c r="I9" s="92">
        <f t="shared" si="0"/>
        <v>-1106</v>
      </c>
      <c r="J9" s="92">
        <f>I9/H9*100</f>
        <v>-100</v>
      </c>
    </row>
    <row r="10" spans="1:10" ht="21" customHeight="1">
      <c r="A10" s="90" t="s">
        <v>76</v>
      </c>
      <c r="B10" s="91"/>
      <c r="C10" s="91"/>
      <c r="D10" s="91"/>
      <c r="E10" s="92"/>
      <c r="F10" s="93" t="s">
        <v>77</v>
      </c>
      <c r="G10" s="94"/>
      <c r="H10" s="94"/>
      <c r="I10" s="92"/>
      <c r="J10" s="92"/>
    </row>
    <row r="11" spans="1:10" ht="21" customHeight="1">
      <c r="A11" s="90" t="s">
        <v>78</v>
      </c>
      <c r="B11" s="91"/>
      <c r="C11" s="91"/>
      <c r="D11" s="91"/>
      <c r="E11" s="92"/>
      <c r="F11" s="93" t="s">
        <v>79</v>
      </c>
      <c r="G11" s="94"/>
      <c r="H11" s="94"/>
      <c r="I11" s="92"/>
      <c r="J11" s="92"/>
    </row>
    <row r="12" spans="1:10" ht="21" customHeight="1">
      <c r="A12" s="90" t="s">
        <v>80</v>
      </c>
      <c r="B12" s="91">
        <v>6850</v>
      </c>
      <c r="C12" s="91">
        <v>3505</v>
      </c>
      <c r="D12" s="91">
        <f>B12-C12</f>
        <v>3345</v>
      </c>
      <c r="E12" s="92">
        <f>D12/C12*100</f>
        <v>95.435092724679023</v>
      </c>
      <c r="F12" s="93" t="s">
        <v>81</v>
      </c>
      <c r="G12" s="94"/>
      <c r="H12" s="94"/>
      <c r="I12" s="92"/>
      <c r="J12" s="92"/>
    </row>
    <row r="13" spans="1:10" ht="21" customHeight="1">
      <c r="A13" s="90" t="s">
        <v>82</v>
      </c>
      <c r="B13" s="91">
        <v>113</v>
      </c>
      <c r="C13" s="91">
        <v>59</v>
      </c>
      <c r="D13" s="91">
        <f>B13-C13</f>
        <v>54</v>
      </c>
      <c r="E13" s="92">
        <f>D13/C13*100</f>
        <v>91.525423728813564</v>
      </c>
      <c r="F13" s="93" t="s">
        <v>83</v>
      </c>
      <c r="G13" s="94">
        <v>88334</v>
      </c>
      <c r="H13" s="94">
        <v>852</v>
      </c>
      <c r="I13" s="92">
        <f t="shared" si="0"/>
        <v>87482</v>
      </c>
      <c r="J13" s="92">
        <f>I13/H13*100</f>
        <v>10267.840375586855</v>
      </c>
    </row>
    <row r="14" spans="1:10" ht="21" customHeight="1">
      <c r="A14" s="90" t="s">
        <v>84</v>
      </c>
      <c r="B14" s="91">
        <v>121734</v>
      </c>
      <c r="C14" s="91">
        <v>134394</v>
      </c>
      <c r="D14" s="91">
        <f>B14-C14</f>
        <v>-12660</v>
      </c>
      <c r="E14" s="92">
        <f>D14/C14*100</f>
        <v>-9.4200633956873077</v>
      </c>
      <c r="F14" s="93" t="s">
        <v>85</v>
      </c>
      <c r="G14" s="94">
        <v>4972</v>
      </c>
      <c r="H14" s="94">
        <v>4045</v>
      </c>
      <c r="I14" s="92">
        <f t="shared" si="0"/>
        <v>927</v>
      </c>
      <c r="J14" s="92">
        <f>I14/H14*100</f>
        <v>22.917181705809643</v>
      </c>
    </row>
    <row r="15" spans="1:10" ht="21" customHeight="1">
      <c r="A15" s="90" t="s">
        <v>86</v>
      </c>
      <c r="B15" s="91"/>
      <c r="C15" s="91"/>
      <c r="D15" s="91"/>
      <c r="E15" s="92"/>
      <c r="F15" s="93" t="s">
        <v>87</v>
      </c>
      <c r="G15" s="95">
        <v>74</v>
      </c>
      <c r="H15" s="95">
        <v>13</v>
      </c>
      <c r="I15" s="92">
        <f t="shared" si="0"/>
        <v>61</v>
      </c>
      <c r="J15" s="92">
        <f>I15/H15*100</f>
        <v>469.23076923076923</v>
      </c>
    </row>
    <row r="16" spans="1:10" ht="21" customHeight="1">
      <c r="A16" s="90" t="s">
        <v>88</v>
      </c>
      <c r="B16" s="92">
        <v>198</v>
      </c>
      <c r="C16" s="92">
        <v>206</v>
      </c>
      <c r="D16" s="91">
        <f>B16-C16</f>
        <v>-8</v>
      </c>
      <c r="E16" s="92">
        <f>D16/C16*100</f>
        <v>-3.8834951456310676</v>
      </c>
      <c r="F16" s="93" t="s">
        <v>89</v>
      </c>
      <c r="G16" s="95">
        <v>26270</v>
      </c>
      <c r="H16" s="95"/>
      <c r="I16" s="92">
        <f t="shared" si="0"/>
        <v>26270</v>
      </c>
      <c r="J16" s="92"/>
    </row>
    <row r="17" spans="1:10" ht="21" customHeight="1">
      <c r="A17" s="90" t="s">
        <v>90</v>
      </c>
      <c r="B17" s="91">
        <v>192</v>
      </c>
      <c r="C17" s="91"/>
      <c r="D17" s="91">
        <v>192</v>
      </c>
      <c r="E17" s="92"/>
      <c r="F17" s="93"/>
      <c r="G17" s="95"/>
      <c r="H17" s="95"/>
      <c r="I17" s="92"/>
      <c r="J17" s="92"/>
    </row>
    <row r="18" spans="1:10" ht="21" customHeight="1">
      <c r="A18" s="90" t="s">
        <v>91</v>
      </c>
      <c r="B18" s="91"/>
      <c r="C18" s="91"/>
      <c r="D18" s="91"/>
      <c r="E18" s="92"/>
      <c r="F18" s="93"/>
      <c r="G18" s="95"/>
      <c r="H18" s="95"/>
      <c r="I18" s="99"/>
      <c r="J18" s="99"/>
    </row>
    <row r="19" spans="1:10" ht="21" customHeight="1">
      <c r="A19" s="90" t="s">
        <v>92</v>
      </c>
      <c r="B19" s="91"/>
      <c r="C19" s="91"/>
      <c r="D19" s="91"/>
      <c r="E19" s="92"/>
      <c r="F19" s="93"/>
      <c r="G19" s="95"/>
      <c r="H19" s="95"/>
      <c r="I19" s="99"/>
      <c r="J19" s="99"/>
    </row>
    <row r="20" spans="1:10" ht="21" customHeight="1">
      <c r="A20" s="90" t="s">
        <v>93</v>
      </c>
      <c r="B20" s="91"/>
      <c r="C20" s="91"/>
      <c r="D20" s="91"/>
      <c r="E20" s="92"/>
      <c r="F20" s="93"/>
      <c r="G20" s="95"/>
      <c r="H20" s="95"/>
      <c r="I20" s="99"/>
      <c r="J20" s="99"/>
    </row>
    <row r="21" spans="1:10" ht="21" customHeight="1">
      <c r="A21" s="90" t="s">
        <v>94</v>
      </c>
      <c r="B21" s="91">
        <v>738</v>
      </c>
      <c r="C21" s="91">
        <v>626</v>
      </c>
      <c r="D21" s="91">
        <f>B21-C21</f>
        <v>112</v>
      </c>
      <c r="E21" s="92">
        <f>D21/C21*100</f>
        <v>17.891373801916931</v>
      </c>
      <c r="F21" s="93"/>
      <c r="G21" s="95"/>
      <c r="H21" s="95"/>
      <c r="I21" s="99"/>
      <c r="J21" s="99"/>
    </row>
    <row r="22" spans="1:10" ht="21" customHeight="1">
      <c r="A22" s="90" t="s">
        <v>95</v>
      </c>
      <c r="B22" s="91"/>
      <c r="C22" s="91"/>
      <c r="D22" s="91"/>
      <c r="E22" s="92"/>
      <c r="F22" s="93"/>
      <c r="G22" s="95"/>
      <c r="H22" s="95"/>
      <c r="I22" s="99"/>
      <c r="J22" s="99"/>
    </row>
    <row r="23" spans="1:10" ht="21" customHeight="1">
      <c r="A23" s="90" t="s">
        <v>96</v>
      </c>
      <c r="B23" s="91"/>
      <c r="C23" s="91"/>
      <c r="D23" s="91"/>
      <c r="E23" s="92"/>
      <c r="F23" s="93"/>
      <c r="G23" s="95"/>
      <c r="H23" s="95"/>
      <c r="I23" s="99"/>
      <c r="J23" s="99"/>
    </row>
    <row r="24" spans="1:10" s="80" customFormat="1" ht="21" customHeight="1">
      <c r="A24" s="96" t="s">
        <v>62</v>
      </c>
      <c r="B24" s="91">
        <f>SUM(B5:B23)</f>
        <v>129825</v>
      </c>
      <c r="C24" s="91">
        <f>SUM(C5:C23)</f>
        <v>138790</v>
      </c>
      <c r="D24" s="91">
        <f>SUM(D5:D23)</f>
        <v>-8965</v>
      </c>
      <c r="E24" s="92">
        <f>D24/C24*100</f>
        <v>-6.4593990921536131</v>
      </c>
      <c r="F24" s="97" t="s">
        <v>62</v>
      </c>
      <c r="G24" s="91">
        <f>SUM(G5:G23)</f>
        <v>233173</v>
      </c>
      <c r="H24" s="91">
        <f>SUM(H5:H23)</f>
        <v>122485</v>
      </c>
      <c r="I24" s="91">
        <f>SUM(I5:I23)</f>
        <v>110688</v>
      </c>
      <c r="J24" s="99">
        <f>I24/H24*100</f>
        <v>90.368616565293706</v>
      </c>
    </row>
    <row r="25" spans="1:10" ht="15.6" customHeight="1">
      <c r="A25" s="204" t="s">
        <v>63</v>
      </c>
      <c r="B25" s="204"/>
      <c r="C25" s="204"/>
      <c r="D25" s="204"/>
      <c r="E25" s="204"/>
      <c r="F25" s="204"/>
      <c r="G25" s="204"/>
      <c r="H25" s="204"/>
      <c r="I25" s="204"/>
      <c r="J25" s="204"/>
    </row>
  </sheetData>
  <mergeCells count="3">
    <mergeCell ref="A2:J2"/>
    <mergeCell ref="B3:J3"/>
    <mergeCell ref="A25:J25"/>
  </mergeCells>
  <phoneticPr fontId="20" type="noConversion"/>
  <printOptions horizontalCentered="1"/>
  <pageMargins left="0.64930555555555558" right="0.75138888888888888" top="0.94444444444444442" bottom="0.70833333333333337" header="0.5" footer="0.5"/>
  <pageSetup paperSize="9" scale="8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9"/>
  <sheetViews>
    <sheetView showZeros="0" workbookViewId="0">
      <selection activeCell="C14" sqref="C14"/>
    </sheetView>
  </sheetViews>
  <sheetFormatPr defaultRowHeight="12.75"/>
  <cols>
    <col min="1" max="1" width="41.125" style="1" customWidth="1"/>
    <col min="2" max="2" width="12.75" style="1" customWidth="1"/>
    <col min="3" max="9" width="11.375" style="1" customWidth="1"/>
    <col min="10" max="16384" width="9" style="1"/>
  </cols>
  <sheetData>
    <row r="1" spans="1:9" ht="19.5" customHeight="1">
      <c r="A1" s="2" t="s">
        <v>97</v>
      </c>
    </row>
    <row r="2" spans="1:9" ht="29.1" customHeight="1">
      <c r="A2" s="205" t="s">
        <v>98</v>
      </c>
      <c r="B2" s="205"/>
      <c r="C2" s="205"/>
      <c r="D2" s="205"/>
      <c r="E2" s="205"/>
      <c r="F2" s="205"/>
      <c r="G2" s="205"/>
      <c r="H2" s="205"/>
      <c r="I2" s="205"/>
    </row>
    <row r="3" spans="1:9" ht="15" customHeight="1">
      <c r="A3" s="71"/>
      <c r="B3" s="72"/>
      <c r="C3" s="72"/>
      <c r="D3" s="73"/>
      <c r="E3" s="72"/>
      <c r="F3" s="72"/>
      <c r="G3" s="72"/>
      <c r="H3" s="72"/>
      <c r="I3" s="79" t="s">
        <v>99</v>
      </c>
    </row>
    <row r="4" spans="1:9" ht="39" customHeight="1">
      <c r="A4" s="74" t="s">
        <v>100</v>
      </c>
      <c r="B4" s="75" t="s">
        <v>101</v>
      </c>
      <c r="C4" s="75" t="s">
        <v>102</v>
      </c>
      <c r="D4" s="75" t="s">
        <v>103</v>
      </c>
      <c r="E4" s="75" t="s">
        <v>104</v>
      </c>
      <c r="F4" s="75" t="s">
        <v>105</v>
      </c>
      <c r="G4" s="75" t="s">
        <v>106</v>
      </c>
      <c r="H4" s="75" t="s">
        <v>107</v>
      </c>
      <c r="I4" s="75" t="s">
        <v>108</v>
      </c>
    </row>
    <row r="5" spans="1:9" ht="18.75" customHeight="1">
      <c r="A5" s="76" t="s">
        <v>109</v>
      </c>
      <c r="B5" s="77">
        <f>804340719.44/(10000)</f>
        <v>80434.07194400001</v>
      </c>
      <c r="C5" s="78"/>
      <c r="D5" s="77">
        <f>124692173.92/(10000)</f>
        <v>12469.217392</v>
      </c>
      <c r="E5" s="77">
        <f>39242578.3/(10000)</f>
        <v>3924.2578299999996</v>
      </c>
      <c r="F5" s="77">
        <f>400729993.4/(10000)</f>
        <v>40072.999339999995</v>
      </c>
      <c r="G5" s="77">
        <f>217606310.84/(10000)</f>
        <v>21760.631084000001</v>
      </c>
      <c r="H5" s="77">
        <f t="shared" ref="H5:H26" si="0">0/(10000)</f>
        <v>0</v>
      </c>
      <c r="I5" s="77">
        <f>22069662.98/(10000)</f>
        <v>2206.9662979999998</v>
      </c>
    </row>
    <row r="6" spans="1:9" ht="18.75" customHeight="1">
      <c r="A6" s="76" t="s">
        <v>110</v>
      </c>
      <c r="B6" s="77">
        <f>612750595.94/(10000)</f>
        <v>61275.059594000006</v>
      </c>
      <c r="C6" s="78"/>
      <c r="D6" s="77">
        <f>77848187.57/(10000)</f>
        <v>7784.8187569999991</v>
      </c>
      <c r="E6" s="77">
        <f>171614562.13/(10000)</f>
        <v>17161.456213000001</v>
      </c>
      <c r="F6" s="77">
        <f>165291127.75/(10000)</f>
        <v>16529.112775000001</v>
      </c>
      <c r="G6" s="77">
        <f>192455476.7/(10000)</f>
        <v>19245.54767</v>
      </c>
      <c r="H6" s="77">
        <f t="shared" si="0"/>
        <v>0</v>
      </c>
      <c r="I6" s="77">
        <f>5541241.79/(10000)</f>
        <v>554.12417900000003</v>
      </c>
    </row>
    <row r="7" spans="1:9" ht="18.75" customHeight="1">
      <c r="A7" s="76" t="s">
        <v>111</v>
      </c>
      <c r="B7" s="77">
        <f>340012980.33/(10000)</f>
        <v>34001.298032999999</v>
      </c>
      <c r="C7" s="78"/>
      <c r="D7" s="77">
        <f>26990728.98/(10000)</f>
        <v>2699.0728979999999</v>
      </c>
      <c r="E7" s="77">
        <f>104575947.05/(10000)</f>
        <v>10457.594705</v>
      </c>
      <c r="F7" s="77">
        <f>135836433.25/(10000)</f>
        <v>13583.643324999999</v>
      </c>
      <c r="G7" s="77">
        <f>67586730/(10000)</f>
        <v>6758.6729999999998</v>
      </c>
      <c r="H7" s="77">
        <f t="shared" si="0"/>
        <v>0</v>
      </c>
      <c r="I7" s="77">
        <f>5023141.05/(10000)</f>
        <v>502.31410499999998</v>
      </c>
    </row>
    <row r="8" spans="1:9" ht="18.75" customHeight="1">
      <c r="A8" s="76" t="s">
        <v>112</v>
      </c>
      <c r="B8" s="77">
        <f>13753445.57/(10000)</f>
        <v>1375.3445570000001</v>
      </c>
      <c r="C8" s="78"/>
      <c r="D8" s="77">
        <f>1465462.4/(10000)</f>
        <v>146.54623999999998</v>
      </c>
      <c r="E8" s="77">
        <f>133593.17/(10000)</f>
        <v>13.359317000000001</v>
      </c>
      <c r="F8" s="77">
        <f>9724124.56/(10000)</f>
        <v>972.41245600000002</v>
      </c>
      <c r="G8" s="77">
        <f>2164506.7/(10000)</f>
        <v>216.45067000000003</v>
      </c>
      <c r="H8" s="77">
        <f t="shared" si="0"/>
        <v>0</v>
      </c>
      <c r="I8" s="77">
        <f>265758.74/(10000)</f>
        <v>26.575873999999999</v>
      </c>
    </row>
    <row r="9" spans="1:9" ht="18.75" customHeight="1">
      <c r="A9" s="76" t="s">
        <v>113</v>
      </c>
      <c r="B9" s="77">
        <f>256862240/(10000)</f>
        <v>25686.223999999998</v>
      </c>
      <c r="C9" s="78"/>
      <c r="D9" s="77">
        <f>49296000/(10000)</f>
        <v>4929.6000000000004</v>
      </c>
      <c r="E9" s="77">
        <f>65480000/(10000)</f>
        <v>6548</v>
      </c>
      <c r="F9" s="77">
        <f>19382000/(10000)</f>
        <v>1938.2</v>
      </c>
      <c r="G9" s="77">
        <f>122704240/(10000)</f>
        <v>12270.424000000001</v>
      </c>
      <c r="H9" s="77">
        <f t="shared" si="0"/>
        <v>0</v>
      </c>
      <c r="I9" s="77">
        <f>0/(10000)</f>
        <v>0</v>
      </c>
    </row>
    <row r="10" spans="1:9" ht="18.75" customHeight="1">
      <c r="A10" s="76" t="s">
        <v>114</v>
      </c>
      <c r="B10" s="77">
        <f>0/(10000)</f>
        <v>0</v>
      </c>
      <c r="C10" s="78"/>
      <c r="D10" s="77">
        <f>0/(10000)</f>
        <v>0</v>
      </c>
      <c r="E10" s="77">
        <f>0/(10000)</f>
        <v>0</v>
      </c>
      <c r="F10" s="77">
        <f>0/(10000)</f>
        <v>0</v>
      </c>
      <c r="G10" s="77">
        <f>0/(10000)</f>
        <v>0</v>
      </c>
      <c r="H10" s="77">
        <f t="shared" si="0"/>
        <v>0</v>
      </c>
      <c r="I10" s="77">
        <f>0/(10000)</f>
        <v>0</v>
      </c>
    </row>
    <row r="11" spans="1:9" ht="18.75" customHeight="1">
      <c r="A11" s="76" t="s">
        <v>115</v>
      </c>
      <c r="B11" s="77">
        <f>77088.46/(10000)</f>
        <v>7.7088460000000003</v>
      </c>
      <c r="C11" s="78"/>
      <c r="D11" s="77">
        <f>77088.46/(10000)</f>
        <v>7.7088460000000003</v>
      </c>
      <c r="E11" s="77">
        <f>0/(10000)</f>
        <v>0</v>
      </c>
      <c r="F11" s="77">
        <f>0/(10000)</f>
        <v>0</v>
      </c>
      <c r="G11" s="77">
        <f>0/(10000)</f>
        <v>0</v>
      </c>
      <c r="H11" s="77">
        <f t="shared" si="0"/>
        <v>0</v>
      </c>
      <c r="I11" s="77">
        <f>0/(10000)</f>
        <v>0</v>
      </c>
    </row>
    <row r="12" spans="1:9" ht="18.75" customHeight="1">
      <c r="A12" s="76" t="s">
        <v>116</v>
      </c>
      <c r="B12" s="77">
        <f>2044841.58/(10000)</f>
        <v>204.48415800000001</v>
      </c>
      <c r="C12" s="78"/>
      <c r="D12" s="77">
        <f>18907.73/(10000)</f>
        <v>1.890773</v>
      </c>
      <c r="E12" s="77">
        <f>1425021.91/(10000)</f>
        <v>142.50219099999998</v>
      </c>
      <c r="F12" s="77">
        <f>348569.94/(10000)</f>
        <v>34.856994</v>
      </c>
      <c r="G12" s="77">
        <f>0/(10000)</f>
        <v>0</v>
      </c>
      <c r="H12" s="77">
        <f t="shared" si="0"/>
        <v>0</v>
      </c>
      <c r="I12" s="77">
        <f>252342/(10000)</f>
        <v>25.234200000000001</v>
      </c>
    </row>
    <row r="13" spans="1:9" ht="18.75" customHeight="1">
      <c r="A13" s="76" t="s">
        <v>117</v>
      </c>
      <c r="B13" s="77">
        <f>0/(10000)</f>
        <v>0</v>
      </c>
      <c r="C13" s="78"/>
      <c r="D13" s="77">
        <f t="shared" ref="D13:F14" si="1">0/(10000)</f>
        <v>0</v>
      </c>
      <c r="E13" s="77">
        <f t="shared" si="1"/>
        <v>0</v>
      </c>
      <c r="F13" s="77">
        <f t="shared" si="1"/>
        <v>0</v>
      </c>
      <c r="G13" s="77">
        <f>0/(10000)</f>
        <v>0</v>
      </c>
      <c r="H13" s="77">
        <f t="shared" si="0"/>
        <v>0</v>
      </c>
      <c r="I13" s="77">
        <f>0/(10000)</f>
        <v>0</v>
      </c>
    </row>
    <row r="14" spans="1:9" ht="18.75" customHeight="1">
      <c r="A14" s="76" t="s">
        <v>118</v>
      </c>
      <c r="B14" s="77">
        <f>0/(10000)</f>
        <v>0</v>
      </c>
      <c r="C14" s="78"/>
      <c r="D14" s="77">
        <f t="shared" si="1"/>
        <v>0</v>
      </c>
      <c r="E14" s="77">
        <f t="shared" si="1"/>
        <v>0</v>
      </c>
      <c r="F14" s="77">
        <f t="shared" si="1"/>
        <v>0</v>
      </c>
      <c r="G14" s="77">
        <f>0/(10000)</f>
        <v>0</v>
      </c>
      <c r="H14" s="77">
        <f t="shared" si="0"/>
        <v>0</v>
      </c>
      <c r="I14" s="77">
        <f>0/(10000)</f>
        <v>0</v>
      </c>
    </row>
    <row r="15" spans="1:9" ht="18.75" customHeight="1">
      <c r="A15" s="76" t="s">
        <v>119</v>
      </c>
      <c r="B15" s="77">
        <f>587405649.91/(10000)</f>
        <v>58740.564990999999</v>
      </c>
      <c r="C15" s="78"/>
      <c r="D15" s="77">
        <f>58814481.85/(10000)</f>
        <v>5881.4481850000002</v>
      </c>
      <c r="E15" s="77">
        <f>167124148.38/(10000)</f>
        <v>16712.414838000001</v>
      </c>
      <c r="F15" s="77">
        <f>129471909.68/(10000)</f>
        <v>12947.190968000001</v>
      </c>
      <c r="G15" s="77">
        <f>216569803.71/(10000)</f>
        <v>21656.980371000001</v>
      </c>
      <c r="H15" s="77">
        <f t="shared" si="0"/>
        <v>0</v>
      </c>
      <c r="I15" s="77">
        <f>15425306.29/(10000)</f>
        <v>1542.5306289999999</v>
      </c>
    </row>
    <row r="16" spans="1:9" ht="18.75" customHeight="1">
      <c r="A16" s="76" t="s">
        <v>120</v>
      </c>
      <c r="B16" s="77">
        <f>560247176.41/(10000)</f>
        <v>56024.717640999996</v>
      </c>
      <c r="C16" s="78"/>
      <c r="D16" s="77">
        <f>58770388.56/(10000)</f>
        <v>5877.0388560000001</v>
      </c>
      <c r="E16" s="77">
        <f>167124148.38/(10000)</f>
        <v>16712.414838000001</v>
      </c>
      <c r="F16" s="77">
        <f>129253676.11/(10000)</f>
        <v>12925.367611</v>
      </c>
      <c r="G16" s="77">
        <f>204078200.71/(10000)</f>
        <v>20407.820071000002</v>
      </c>
      <c r="H16" s="77">
        <f t="shared" si="0"/>
        <v>0</v>
      </c>
      <c r="I16" s="77">
        <f>841340/(10000)</f>
        <v>84.134</v>
      </c>
    </row>
    <row r="17" spans="1:9" ht="18.75" customHeight="1">
      <c r="A17" s="76" t="s">
        <v>121</v>
      </c>
      <c r="B17" s="77">
        <f>0/(10000)</f>
        <v>0</v>
      </c>
      <c r="C17" s="78"/>
      <c r="D17" s="77">
        <f t="shared" ref="D17:G19" si="2">0/(10000)</f>
        <v>0</v>
      </c>
      <c r="E17" s="77">
        <f t="shared" si="2"/>
        <v>0</v>
      </c>
      <c r="F17" s="77">
        <f t="shared" si="2"/>
        <v>0</v>
      </c>
      <c r="G17" s="77">
        <f t="shared" si="2"/>
        <v>0</v>
      </c>
      <c r="H17" s="77">
        <f t="shared" si="0"/>
        <v>0</v>
      </c>
      <c r="I17" s="77">
        <f>45011/(10000)</f>
        <v>4.5011000000000001</v>
      </c>
    </row>
    <row r="18" spans="1:9" ht="18.75" customHeight="1">
      <c r="A18" s="76" t="s">
        <v>122</v>
      </c>
      <c r="B18" s="77">
        <f>0/(10000)</f>
        <v>0</v>
      </c>
      <c r="C18" s="78"/>
      <c r="D18" s="77">
        <f t="shared" si="2"/>
        <v>0</v>
      </c>
      <c r="E18" s="77">
        <f t="shared" si="2"/>
        <v>0</v>
      </c>
      <c r="F18" s="77">
        <f t="shared" si="2"/>
        <v>0</v>
      </c>
      <c r="G18" s="77">
        <f t="shared" si="2"/>
        <v>0</v>
      </c>
      <c r="H18" s="77">
        <f t="shared" si="0"/>
        <v>0</v>
      </c>
      <c r="I18" s="77">
        <f>134411.65/(10000)</f>
        <v>13.441165</v>
      </c>
    </row>
    <row r="19" spans="1:9" ht="18.75" customHeight="1">
      <c r="A19" s="76" t="s">
        <v>123</v>
      </c>
      <c r="B19" s="77">
        <f>6735080/(10000)</f>
        <v>673.50800000000004</v>
      </c>
      <c r="C19" s="78"/>
      <c r="D19" s="77">
        <f t="shared" si="2"/>
        <v>0</v>
      </c>
      <c r="E19" s="77">
        <f t="shared" si="2"/>
        <v>0</v>
      </c>
      <c r="F19" s="77">
        <f t="shared" si="2"/>
        <v>0</v>
      </c>
      <c r="G19" s="77">
        <f t="shared" si="2"/>
        <v>0</v>
      </c>
      <c r="H19" s="77">
        <f t="shared" si="0"/>
        <v>0</v>
      </c>
      <c r="I19" s="77">
        <f>6735080/(10000)</f>
        <v>673.50800000000004</v>
      </c>
    </row>
    <row r="20" spans="1:9" ht="18.75" customHeight="1">
      <c r="A20" s="76" t="s">
        <v>124</v>
      </c>
      <c r="B20" s="77">
        <f>294186.86/(10000)</f>
        <v>29.418685999999997</v>
      </c>
      <c r="C20" s="78"/>
      <c r="D20" s="77">
        <f>44093.29/(10000)</f>
        <v>4.4093290000000005</v>
      </c>
      <c r="E20" s="77">
        <f t="shared" ref="E20:E26" si="3">0/(10000)</f>
        <v>0</v>
      </c>
      <c r="F20" s="77">
        <f>218233.57/(10000)</f>
        <v>21.823357000000001</v>
      </c>
      <c r="G20" s="77">
        <f>0/(10000)</f>
        <v>0</v>
      </c>
      <c r="H20" s="77">
        <f t="shared" si="0"/>
        <v>0</v>
      </c>
      <c r="I20" s="77">
        <f>31860/(10000)</f>
        <v>3.1859999999999999</v>
      </c>
    </row>
    <row r="21" spans="1:9" ht="18.75" customHeight="1">
      <c r="A21" s="76" t="s">
        <v>125</v>
      </c>
      <c r="B21" s="77">
        <f>4761654.78/(10000)</f>
        <v>476.16547800000001</v>
      </c>
      <c r="C21" s="78"/>
      <c r="D21" s="77">
        <f t="shared" ref="D21:D26" si="4">0/(10000)</f>
        <v>0</v>
      </c>
      <c r="E21" s="77">
        <f t="shared" si="3"/>
        <v>0</v>
      </c>
      <c r="F21" s="77">
        <f t="shared" ref="F21:F26" si="5">0/(10000)</f>
        <v>0</v>
      </c>
      <c r="G21" s="77">
        <f>0/(10000)</f>
        <v>0</v>
      </c>
      <c r="H21" s="77">
        <f t="shared" si="0"/>
        <v>0</v>
      </c>
      <c r="I21" s="77">
        <f>4761654.78/(10000)</f>
        <v>476.16547800000001</v>
      </c>
    </row>
    <row r="22" spans="1:9" ht="18.75" customHeight="1">
      <c r="A22" s="76" t="s">
        <v>126</v>
      </c>
      <c r="B22" s="77">
        <f>89000/(10000)</f>
        <v>8.9</v>
      </c>
      <c r="C22" s="78"/>
      <c r="D22" s="77">
        <f t="shared" si="4"/>
        <v>0</v>
      </c>
      <c r="E22" s="77">
        <f t="shared" si="3"/>
        <v>0</v>
      </c>
      <c r="F22" s="77">
        <f t="shared" si="5"/>
        <v>0</v>
      </c>
      <c r="G22" s="77">
        <f>0/(10000)</f>
        <v>0</v>
      </c>
      <c r="H22" s="77">
        <f t="shared" si="0"/>
        <v>0</v>
      </c>
      <c r="I22" s="77">
        <f>89000/(10000)</f>
        <v>8.9</v>
      </c>
    </row>
    <row r="23" spans="1:9" ht="18.75" customHeight="1">
      <c r="A23" s="76" t="s">
        <v>127</v>
      </c>
      <c r="B23" s="77">
        <f>12491603/(10000)</f>
        <v>1249.1603</v>
      </c>
      <c r="C23" s="78"/>
      <c r="D23" s="77">
        <f t="shared" si="4"/>
        <v>0</v>
      </c>
      <c r="E23" s="77">
        <f t="shared" si="3"/>
        <v>0</v>
      </c>
      <c r="F23" s="77">
        <f t="shared" si="5"/>
        <v>0</v>
      </c>
      <c r="G23" s="77">
        <f>12491603/(10000)</f>
        <v>1249.1603</v>
      </c>
      <c r="H23" s="77">
        <f t="shared" si="0"/>
        <v>0</v>
      </c>
      <c r="I23" s="77">
        <f>0/(10000)</f>
        <v>0</v>
      </c>
    </row>
    <row r="24" spans="1:9" ht="18.75" customHeight="1">
      <c r="A24" s="76" t="s">
        <v>128</v>
      </c>
      <c r="B24" s="77">
        <f>2786948.86/(10000)</f>
        <v>278.694886</v>
      </c>
      <c r="C24" s="78"/>
      <c r="D24" s="77">
        <f t="shared" si="4"/>
        <v>0</v>
      </c>
      <c r="E24" s="77">
        <f t="shared" si="3"/>
        <v>0</v>
      </c>
      <c r="F24" s="77">
        <f t="shared" si="5"/>
        <v>0</v>
      </c>
      <c r="G24" s="77">
        <f>0/(10000)</f>
        <v>0</v>
      </c>
      <c r="H24" s="77">
        <f t="shared" si="0"/>
        <v>0</v>
      </c>
      <c r="I24" s="77">
        <f>2786948.86/(10000)</f>
        <v>278.694886</v>
      </c>
    </row>
    <row r="25" spans="1:9" ht="18.75" customHeight="1">
      <c r="A25" s="76" t="s">
        <v>129</v>
      </c>
      <c r="B25" s="77">
        <f>0/(10000)</f>
        <v>0</v>
      </c>
      <c r="C25" s="78"/>
      <c r="D25" s="77">
        <f t="shared" si="4"/>
        <v>0</v>
      </c>
      <c r="E25" s="77">
        <f t="shared" si="3"/>
        <v>0</v>
      </c>
      <c r="F25" s="77">
        <f t="shared" si="5"/>
        <v>0</v>
      </c>
      <c r="G25" s="77">
        <f>0/(10000)</f>
        <v>0</v>
      </c>
      <c r="H25" s="77">
        <f t="shared" si="0"/>
        <v>0</v>
      </c>
      <c r="I25" s="77">
        <f>0/(10000)</f>
        <v>0</v>
      </c>
    </row>
    <row r="26" spans="1:9" ht="18.75" customHeight="1">
      <c r="A26" s="76" t="s">
        <v>130</v>
      </c>
      <c r="B26" s="77">
        <f>0/(10000)</f>
        <v>0</v>
      </c>
      <c r="C26" s="78"/>
      <c r="D26" s="77">
        <f t="shared" si="4"/>
        <v>0</v>
      </c>
      <c r="E26" s="77">
        <f t="shared" si="3"/>
        <v>0</v>
      </c>
      <c r="F26" s="77">
        <f t="shared" si="5"/>
        <v>0</v>
      </c>
      <c r="G26" s="77">
        <f>0/(10000)</f>
        <v>0</v>
      </c>
      <c r="H26" s="77">
        <f t="shared" si="0"/>
        <v>0</v>
      </c>
      <c r="I26" s="77">
        <f>0/(10000)</f>
        <v>0</v>
      </c>
    </row>
    <row r="27" spans="1:9" ht="18.75" customHeight="1">
      <c r="A27" s="76" t="s">
        <v>131</v>
      </c>
      <c r="B27" s="77">
        <f>-272871894.62/(10000)</f>
        <v>-27287.189462000002</v>
      </c>
      <c r="C27" s="77">
        <f>-200000000/(10000)</f>
        <v>-20000</v>
      </c>
      <c r="D27" s="77">
        <f>19033705.72/(10000)</f>
        <v>1903.3705719999998</v>
      </c>
      <c r="E27" s="77">
        <f>4490413.75/(10000)</f>
        <v>449.04137500000002</v>
      </c>
      <c r="F27" s="77">
        <f>31128218.07/(10000)</f>
        <v>3112.8218069999998</v>
      </c>
      <c r="G27" s="77">
        <f>-116869388.79/(10000)</f>
        <v>-11686.938879000001</v>
      </c>
      <c r="H27" s="77">
        <f>-770778.87/(10000)</f>
        <v>-77.077887000000004</v>
      </c>
      <c r="I27" s="77">
        <f>-9884064.5/(10000)</f>
        <v>-988.40644999999995</v>
      </c>
    </row>
    <row r="28" spans="1:9" ht="18.75" customHeight="1">
      <c r="A28" s="76" t="s">
        <v>132</v>
      </c>
      <c r="B28" s="77">
        <f>531468824.82/(10000)</f>
        <v>53146.882482000001</v>
      </c>
      <c r="C28" s="77">
        <f>-200000000/(10000)</f>
        <v>-20000</v>
      </c>
      <c r="D28" s="77">
        <f>143725879.64/(10000)</f>
        <v>14372.587963999998</v>
      </c>
      <c r="E28" s="77">
        <f>43732992.05/(10000)</f>
        <v>4373.2992049999993</v>
      </c>
      <c r="F28" s="77">
        <f>431858211.47/(10000)</f>
        <v>43185.821147000002</v>
      </c>
      <c r="G28" s="77">
        <f>100736922.05/(10000)</f>
        <v>10073.692204999999</v>
      </c>
      <c r="H28" s="77">
        <f>-770778.87/(10000)</f>
        <v>-77.077887000000004</v>
      </c>
      <c r="I28" s="77">
        <f>12185598.48/(10000)</f>
        <v>1218.5598480000001</v>
      </c>
    </row>
    <row r="29" spans="1:9">
      <c r="A29" s="204" t="s">
        <v>63</v>
      </c>
      <c r="B29" s="204"/>
      <c r="C29" s="204"/>
      <c r="D29" s="204"/>
      <c r="E29" s="204"/>
      <c r="F29" s="204"/>
      <c r="G29" s="204"/>
      <c r="H29" s="204"/>
      <c r="I29" s="204"/>
    </row>
  </sheetData>
  <mergeCells count="2">
    <mergeCell ref="A2:I2"/>
    <mergeCell ref="A29:I29"/>
  </mergeCells>
  <phoneticPr fontId="20" type="noConversion"/>
  <printOptions horizontalCentered="1"/>
  <pageMargins left="0.78680555555555554" right="0.78680555555555554" top="0.40902777777777777" bottom="0.51180555555555551" header="0.51944444444444449" footer="0.39305555555555555"/>
  <pageSetup paperSize="9" scale="90" orientation="landscape"/>
  <headerFooter alignWithMargins="0"/>
  <ignoredErrors>
    <ignoredError sqref="D20 E12:I2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U102"/>
  <sheetViews>
    <sheetView zoomScale="85" zoomScaleSheetLayoutView="100" workbookViewId="0">
      <selection activeCell="H16" sqref="H16"/>
    </sheetView>
  </sheetViews>
  <sheetFormatPr defaultRowHeight="12.75"/>
  <cols>
    <col min="1" max="1" width="40.5" style="46" customWidth="1"/>
    <col min="2" max="2" width="9.125" style="46" customWidth="1"/>
    <col min="3" max="3" width="9.5" style="47" customWidth="1"/>
    <col min="4" max="4" width="9.875" style="46" hidden="1" customWidth="1"/>
    <col min="5" max="5" width="10.125" style="46" hidden="1" customWidth="1"/>
    <col min="6" max="6" width="13.875" style="48" hidden="1" customWidth="1"/>
    <col min="7" max="7" width="10.625" style="47" customWidth="1"/>
    <col min="8" max="8" width="27.875" style="46" customWidth="1"/>
    <col min="9" max="9" width="9.125" style="47" customWidth="1"/>
    <col min="10" max="10" width="8.5" style="47" customWidth="1"/>
    <col min="11" max="11" width="9.875" style="47" customWidth="1"/>
    <col min="12" max="12" width="8.625" style="47" customWidth="1"/>
    <col min="13" max="13" width="8.25" style="47" customWidth="1"/>
    <col min="14" max="14" width="8.375" style="47" customWidth="1"/>
    <col min="15" max="15" width="10.125" style="47" customWidth="1"/>
    <col min="16" max="16" width="9.125" style="47" customWidth="1"/>
    <col min="17" max="17" width="10.125" style="47" hidden="1" customWidth="1"/>
    <col min="18" max="18" width="8.625" style="47" customWidth="1"/>
    <col min="19" max="19" width="11.125" style="47" customWidth="1"/>
    <col min="20" max="20" width="9" style="46"/>
    <col min="21" max="21" width="11.125" style="46" bestFit="1" customWidth="1"/>
    <col min="22" max="16384" width="9" style="46"/>
  </cols>
  <sheetData>
    <row r="1" spans="1:21" ht="15" customHeight="1">
      <c r="A1" s="49" t="s">
        <v>133</v>
      </c>
    </row>
    <row r="2" spans="1:21" ht="27.95" customHeight="1">
      <c r="A2" s="219" t="s">
        <v>134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69"/>
      <c r="U2" s="69"/>
    </row>
    <row r="3" spans="1:21" ht="15">
      <c r="A3" s="220"/>
      <c r="B3" s="220"/>
      <c r="C3" s="220"/>
      <c r="D3" s="220"/>
      <c r="E3" s="220"/>
      <c r="F3" s="220"/>
      <c r="G3" s="220"/>
      <c r="H3" s="220"/>
      <c r="I3" s="221"/>
      <c r="J3" s="64"/>
      <c r="K3" s="65"/>
      <c r="L3" s="65"/>
      <c r="M3" s="65"/>
      <c r="N3" s="65"/>
      <c r="O3" s="65"/>
      <c r="P3" s="65"/>
      <c r="Q3" s="65"/>
      <c r="R3" s="222" t="s">
        <v>135</v>
      </c>
      <c r="S3" s="222"/>
    </row>
    <row r="4" spans="1:21" s="45" customFormat="1" ht="18" customHeight="1">
      <c r="A4" s="223" t="s">
        <v>136</v>
      </c>
      <c r="B4" s="224"/>
      <c r="C4" s="224"/>
      <c r="D4" s="224"/>
      <c r="E4" s="224"/>
      <c r="F4" s="224"/>
      <c r="G4" s="224"/>
      <c r="H4" s="225" t="s">
        <v>137</v>
      </c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</row>
    <row r="5" spans="1:21" s="45" customFormat="1" ht="15" customHeight="1">
      <c r="A5" s="206" t="s">
        <v>3</v>
      </c>
      <c r="B5" s="209" t="s">
        <v>138</v>
      </c>
      <c r="C5" s="212" t="s">
        <v>139</v>
      </c>
      <c r="D5" s="209" t="s">
        <v>140</v>
      </c>
      <c r="E5" s="209" t="s">
        <v>141</v>
      </c>
      <c r="F5" s="215"/>
      <c r="G5" s="212" t="s">
        <v>142</v>
      </c>
      <c r="H5" s="218" t="s">
        <v>8</v>
      </c>
      <c r="I5" s="226" t="s">
        <v>143</v>
      </c>
      <c r="J5" s="226" t="s">
        <v>144</v>
      </c>
      <c r="K5" s="226"/>
      <c r="L5" s="226"/>
      <c r="M5" s="226"/>
      <c r="N5" s="226"/>
      <c r="O5" s="226" t="s">
        <v>145</v>
      </c>
      <c r="P5" s="226"/>
      <c r="Q5" s="226"/>
      <c r="R5" s="226"/>
      <c r="S5" s="226"/>
    </row>
    <row r="6" spans="1:21" s="45" customFormat="1" ht="15.95" customHeight="1">
      <c r="A6" s="207"/>
      <c r="B6" s="210"/>
      <c r="C6" s="213"/>
      <c r="D6" s="210"/>
      <c r="E6" s="210"/>
      <c r="F6" s="216"/>
      <c r="G6" s="213"/>
      <c r="H6" s="218"/>
      <c r="I6" s="226"/>
      <c r="J6" s="226" t="s">
        <v>146</v>
      </c>
      <c r="K6" s="226" t="s">
        <v>147</v>
      </c>
      <c r="L6" s="226"/>
      <c r="M6" s="226"/>
      <c r="N6" s="226" t="s">
        <v>148</v>
      </c>
      <c r="O6" s="226" t="s">
        <v>149</v>
      </c>
      <c r="P6" s="226" t="s">
        <v>150</v>
      </c>
      <c r="Q6" s="212" t="s">
        <v>151</v>
      </c>
      <c r="R6" s="226" t="s">
        <v>152</v>
      </c>
      <c r="S6" s="226" t="s">
        <v>153</v>
      </c>
    </row>
    <row r="7" spans="1:21" s="45" customFormat="1" ht="44.1" customHeight="1">
      <c r="A7" s="208"/>
      <c r="B7" s="211"/>
      <c r="C7" s="214"/>
      <c r="D7" s="211"/>
      <c r="E7" s="211"/>
      <c r="F7" s="217"/>
      <c r="G7" s="214"/>
      <c r="H7" s="218"/>
      <c r="I7" s="226"/>
      <c r="J7" s="226"/>
      <c r="K7" s="66" t="s">
        <v>154</v>
      </c>
      <c r="L7" s="66" t="s">
        <v>155</v>
      </c>
      <c r="M7" s="66" t="s">
        <v>153</v>
      </c>
      <c r="N7" s="226"/>
      <c r="O7" s="226"/>
      <c r="P7" s="226"/>
      <c r="Q7" s="214"/>
      <c r="R7" s="226"/>
      <c r="S7" s="226"/>
    </row>
    <row r="8" spans="1:21" s="45" customFormat="1" ht="18" customHeight="1">
      <c r="A8" s="51" t="s">
        <v>9</v>
      </c>
      <c r="B8" s="52">
        <v>350000</v>
      </c>
      <c r="C8" s="52">
        <f>SUM(C9:C24)</f>
        <v>166062.70969325776</v>
      </c>
      <c r="D8" s="53"/>
      <c r="E8" s="53"/>
      <c r="F8" s="52">
        <f>SUM(F9:F24)</f>
        <v>1</v>
      </c>
      <c r="G8" s="53">
        <f>SUM(G9:G24)</f>
        <v>317726</v>
      </c>
      <c r="H8" s="51" t="s">
        <v>156</v>
      </c>
      <c r="I8" s="67">
        <f>J8+S8</f>
        <v>90330.033024000018</v>
      </c>
      <c r="J8" s="68">
        <f>M8+N8</f>
        <v>11306.780224000002</v>
      </c>
      <c r="K8" s="68">
        <v>8746.7823240000016</v>
      </c>
      <c r="L8" s="68">
        <v>109.1705</v>
      </c>
      <c r="M8" s="68">
        <f>SUM(K8:L8)</f>
        <v>8855.9528240000018</v>
      </c>
      <c r="N8" s="68">
        <v>2450.8274000000001</v>
      </c>
      <c r="O8" s="68">
        <v>69026.662800000006</v>
      </c>
      <c r="P8" s="68">
        <v>8728.7099999999991</v>
      </c>
      <c r="Q8" s="68">
        <v>0</v>
      </c>
      <c r="R8" s="68">
        <v>1267.8800000000001</v>
      </c>
      <c r="S8" s="68">
        <f>SUM(O8:R8)</f>
        <v>79023.252800000017</v>
      </c>
    </row>
    <row r="9" spans="1:21" s="45" customFormat="1" ht="18" customHeight="1">
      <c r="A9" s="51" t="s">
        <v>157</v>
      </c>
      <c r="B9" s="53">
        <f>F9*$B$8</f>
        <v>196089.71251959237</v>
      </c>
      <c r="C9" s="52">
        <f>B9*0.45</f>
        <v>88240.370633816565</v>
      </c>
      <c r="D9" s="53"/>
      <c r="E9" s="53"/>
      <c r="F9" s="54">
        <f>G9/$G$8</f>
        <v>0.56025632148454962</v>
      </c>
      <c r="G9" s="53">
        <v>178008</v>
      </c>
      <c r="H9" s="51" t="s">
        <v>158</v>
      </c>
      <c r="I9" s="67">
        <f t="shared" ref="I9:I25" si="0">J9+S9</f>
        <v>134.47</v>
      </c>
      <c r="J9" s="68">
        <f t="shared" ref="J9:J26" si="1">M9+N9</f>
        <v>0</v>
      </c>
      <c r="K9" s="68">
        <v>0</v>
      </c>
      <c r="L9" s="68">
        <v>0</v>
      </c>
      <c r="M9" s="68">
        <f t="shared" ref="M9:M26" si="2">SUM(K9:L9)</f>
        <v>0</v>
      </c>
      <c r="N9" s="68">
        <v>0</v>
      </c>
      <c r="O9" s="68">
        <v>134.47</v>
      </c>
      <c r="P9" s="68">
        <v>0</v>
      </c>
      <c r="Q9" s="68">
        <v>0</v>
      </c>
      <c r="R9" s="68">
        <v>0</v>
      </c>
      <c r="S9" s="68">
        <f t="shared" ref="S9:S26" si="3">SUM(O9:R9)</f>
        <v>134.47</v>
      </c>
    </row>
    <row r="10" spans="1:21" s="45" customFormat="1" ht="18" customHeight="1">
      <c r="A10" s="51" t="s">
        <v>159</v>
      </c>
      <c r="B10" s="53">
        <f>F10*$B$8</f>
        <v>85420.771356451791</v>
      </c>
      <c r="C10" s="52">
        <f>B10*0.32</f>
        <v>27334.646834064573</v>
      </c>
      <c r="D10" s="53"/>
      <c r="E10" s="53"/>
      <c r="F10" s="54">
        <f>G10/$G$8</f>
        <v>0.2440593467327194</v>
      </c>
      <c r="G10" s="55">
        <v>77544</v>
      </c>
      <c r="H10" s="51" t="s">
        <v>160</v>
      </c>
      <c r="I10" s="67">
        <f t="shared" si="0"/>
        <v>10468.2755</v>
      </c>
      <c r="J10" s="68">
        <f t="shared" si="1"/>
        <v>7863.4555</v>
      </c>
      <c r="K10" s="68">
        <v>4408.9220999999998</v>
      </c>
      <c r="L10" s="68">
        <v>5.0688000000000004</v>
      </c>
      <c r="M10" s="68">
        <f t="shared" si="2"/>
        <v>4413.9908999999998</v>
      </c>
      <c r="N10" s="68">
        <v>3449.4645999999998</v>
      </c>
      <c r="O10" s="68">
        <v>1027.22</v>
      </c>
      <c r="P10" s="68">
        <v>1494.32</v>
      </c>
      <c r="Q10" s="68">
        <v>0</v>
      </c>
      <c r="R10" s="68">
        <v>83.28</v>
      </c>
      <c r="S10" s="68">
        <f t="shared" si="3"/>
        <v>2604.8200000000002</v>
      </c>
    </row>
    <row r="11" spans="1:21" s="45" customFormat="1" ht="18" customHeight="1">
      <c r="A11" s="51" t="s">
        <v>161</v>
      </c>
      <c r="B11" s="53">
        <f t="shared" ref="B11:B24" si="4">F11*$B$8</f>
        <v>15.422093250158941</v>
      </c>
      <c r="C11" s="52"/>
      <c r="D11" s="53"/>
      <c r="E11" s="53"/>
      <c r="F11" s="54">
        <f t="shared" ref="F11:F24" si="5">G11/$G$8</f>
        <v>4.4063123571882688E-5</v>
      </c>
      <c r="G11" s="55">
        <v>14</v>
      </c>
      <c r="H11" s="51" t="s">
        <v>162</v>
      </c>
      <c r="I11" s="67">
        <f t="shared" si="0"/>
        <v>53627.846783000001</v>
      </c>
      <c r="J11" s="68">
        <f t="shared" si="1"/>
        <v>28847.389195</v>
      </c>
      <c r="K11" s="68">
        <v>27847.213490000002</v>
      </c>
      <c r="L11" s="68">
        <v>746.53150499999992</v>
      </c>
      <c r="M11" s="68">
        <f t="shared" si="2"/>
        <v>28593.744995000001</v>
      </c>
      <c r="N11" s="68">
        <v>253.64420000000001</v>
      </c>
      <c r="O11" s="68">
        <v>8989.6438879999987</v>
      </c>
      <c r="P11" s="68">
        <v>10454.4</v>
      </c>
      <c r="Q11" s="68">
        <v>0</v>
      </c>
      <c r="R11" s="68">
        <v>5336.4137000000001</v>
      </c>
      <c r="S11" s="68">
        <f t="shared" si="3"/>
        <v>24780.457588000001</v>
      </c>
    </row>
    <row r="12" spans="1:21" s="45" customFormat="1" ht="18" customHeight="1">
      <c r="A12" s="51" t="s">
        <v>163</v>
      </c>
      <c r="B12" s="53">
        <f t="shared" si="4"/>
        <v>21691.174156348552</v>
      </c>
      <c r="C12" s="52">
        <f>B12*0.45</f>
        <v>9761.0283703568493</v>
      </c>
      <c r="D12" s="53"/>
      <c r="E12" s="53"/>
      <c r="F12" s="54">
        <f t="shared" si="5"/>
        <v>6.1974783303853004E-2</v>
      </c>
      <c r="G12" s="55">
        <v>19691</v>
      </c>
      <c r="H12" s="51" t="s">
        <v>164</v>
      </c>
      <c r="I12" s="67">
        <f t="shared" si="0"/>
        <v>4337.9463639999994</v>
      </c>
      <c r="J12" s="68">
        <f t="shared" si="1"/>
        <v>130.07636400000001</v>
      </c>
      <c r="K12" s="68">
        <v>99.565764000000001</v>
      </c>
      <c r="L12" s="68">
        <v>0</v>
      </c>
      <c r="M12" s="68">
        <f t="shared" si="2"/>
        <v>99.565764000000001</v>
      </c>
      <c r="N12" s="68">
        <v>30.5106</v>
      </c>
      <c r="O12" s="68">
        <v>3734.07</v>
      </c>
      <c r="P12" s="68">
        <v>398.3</v>
      </c>
      <c r="Q12" s="68">
        <v>0</v>
      </c>
      <c r="R12" s="68">
        <v>75.5</v>
      </c>
      <c r="S12" s="68">
        <f t="shared" si="3"/>
        <v>4207.87</v>
      </c>
    </row>
    <row r="13" spans="1:21" s="45" customFormat="1" ht="18" customHeight="1">
      <c r="A13" s="51" t="s">
        <v>165</v>
      </c>
      <c r="B13" s="53">
        <f t="shared" si="4"/>
        <v>8906.2588519667897</v>
      </c>
      <c r="C13" s="52">
        <f>B13*0.32</f>
        <v>2850.0028326293727</v>
      </c>
      <c r="D13" s="53"/>
      <c r="E13" s="53"/>
      <c r="F13" s="54">
        <f t="shared" si="5"/>
        <v>2.5446453862762255E-2</v>
      </c>
      <c r="G13" s="55">
        <v>8085</v>
      </c>
      <c r="H13" s="51" t="s">
        <v>166</v>
      </c>
      <c r="I13" s="67">
        <f t="shared" si="0"/>
        <v>3075.5694320000002</v>
      </c>
      <c r="J13" s="68">
        <f t="shared" si="1"/>
        <v>1169.345732</v>
      </c>
      <c r="K13" s="68">
        <v>916.00803200000007</v>
      </c>
      <c r="L13" s="68">
        <v>10.3485</v>
      </c>
      <c r="M13" s="68">
        <f t="shared" si="2"/>
        <v>926.35653200000002</v>
      </c>
      <c r="N13" s="68">
        <v>242.98920000000001</v>
      </c>
      <c r="O13" s="68">
        <v>262.03370000000001</v>
      </c>
      <c r="P13" s="68">
        <v>980.84</v>
      </c>
      <c r="Q13" s="68">
        <v>0</v>
      </c>
      <c r="R13" s="68">
        <v>663.35</v>
      </c>
      <c r="S13" s="68">
        <f t="shared" si="3"/>
        <v>1906.2237</v>
      </c>
    </row>
    <row r="14" spans="1:21" s="45" customFormat="1" ht="18" customHeight="1">
      <c r="A14" s="51" t="s">
        <v>167</v>
      </c>
      <c r="B14" s="53">
        <f t="shared" si="4"/>
        <v>1197.4153830659122</v>
      </c>
      <c r="C14" s="52">
        <f t="shared" ref="C14:C24" si="6">B14</f>
        <v>1197.4153830659122</v>
      </c>
      <c r="D14" s="53"/>
      <c r="E14" s="53"/>
      <c r="F14" s="54">
        <f t="shared" si="5"/>
        <v>3.4211868087597489E-3</v>
      </c>
      <c r="G14" s="55">
        <v>1087</v>
      </c>
      <c r="H14" s="51" t="s">
        <v>168</v>
      </c>
      <c r="I14" s="67">
        <f t="shared" si="0"/>
        <v>30234.676899999999</v>
      </c>
      <c r="J14" s="68">
        <f t="shared" si="1"/>
        <v>5914.6040999999996</v>
      </c>
      <c r="K14" s="68">
        <v>5640.3559999999998</v>
      </c>
      <c r="L14" s="68">
        <v>26.246500000000001</v>
      </c>
      <c r="M14" s="68">
        <f t="shared" si="2"/>
        <v>5666.6025</v>
      </c>
      <c r="N14" s="68">
        <v>248.0016</v>
      </c>
      <c r="O14" s="68">
        <v>7739.92</v>
      </c>
      <c r="P14" s="68">
        <v>14970.900299999999</v>
      </c>
      <c r="Q14" s="68">
        <v>0</v>
      </c>
      <c r="R14" s="68">
        <v>1609.2525000000001</v>
      </c>
      <c r="S14" s="68">
        <f t="shared" si="3"/>
        <v>24320.072799999998</v>
      </c>
    </row>
    <row r="15" spans="1:21" s="45" customFormat="1" ht="18" customHeight="1">
      <c r="A15" s="51" t="s">
        <v>169</v>
      </c>
      <c r="B15" s="53">
        <f t="shared" si="4"/>
        <v>8890.8367587166304</v>
      </c>
      <c r="C15" s="52">
        <f t="shared" si="6"/>
        <v>8890.8367587166304</v>
      </c>
      <c r="D15" s="53"/>
      <c r="E15" s="53"/>
      <c r="F15" s="54">
        <f t="shared" si="5"/>
        <v>2.5402390739190372E-2</v>
      </c>
      <c r="G15" s="55">
        <v>8071</v>
      </c>
      <c r="H15" s="51" t="s">
        <v>170</v>
      </c>
      <c r="I15" s="67">
        <f t="shared" si="0"/>
        <v>35927.876100000001</v>
      </c>
      <c r="J15" s="68">
        <f t="shared" si="1"/>
        <v>7219.9500000000007</v>
      </c>
      <c r="K15" s="68">
        <v>6882.0066999999999</v>
      </c>
      <c r="L15" s="68">
        <v>53.403500000000001</v>
      </c>
      <c r="M15" s="68">
        <f t="shared" si="2"/>
        <v>6935.4102000000003</v>
      </c>
      <c r="N15" s="68">
        <v>284.53980000000001</v>
      </c>
      <c r="O15" s="68">
        <v>6316.32</v>
      </c>
      <c r="P15" s="68">
        <v>21256.47</v>
      </c>
      <c r="Q15" s="68">
        <v>0</v>
      </c>
      <c r="R15" s="68">
        <v>1135.1360999999999</v>
      </c>
      <c r="S15" s="68">
        <f t="shared" si="3"/>
        <v>28707.926100000001</v>
      </c>
    </row>
    <row r="16" spans="1:21" s="45" customFormat="1" ht="18" customHeight="1">
      <c r="A16" s="51" t="s">
        <v>171</v>
      </c>
      <c r="B16" s="53">
        <f t="shared" si="4"/>
        <v>4298.3577044371568</v>
      </c>
      <c r="C16" s="52">
        <f t="shared" si="6"/>
        <v>4298.3577044371568</v>
      </c>
      <c r="D16" s="53"/>
      <c r="E16" s="53"/>
      <c r="F16" s="54">
        <f t="shared" si="5"/>
        <v>1.2281022012677591E-2</v>
      </c>
      <c r="G16" s="55">
        <v>3902</v>
      </c>
      <c r="H16" s="51" t="s">
        <v>172</v>
      </c>
      <c r="I16" s="67">
        <f t="shared" si="0"/>
        <v>10031.4915</v>
      </c>
      <c r="J16" s="68">
        <f t="shared" si="1"/>
        <v>222.78149999999999</v>
      </c>
      <c r="K16" s="68">
        <v>173.0787</v>
      </c>
      <c r="L16" s="68">
        <v>0</v>
      </c>
      <c r="M16" s="68">
        <f t="shared" si="2"/>
        <v>173.0787</v>
      </c>
      <c r="N16" s="68">
        <v>49.702800000000003</v>
      </c>
      <c r="O16" s="68">
        <v>2600</v>
      </c>
      <c r="P16" s="68">
        <v>5649.93</v>
      </c>
      <c r="Q16" s="68">
        <v>0</v>
      </c>
      <c r="R16" s="68">
        <v>1558.78</v>
      </c>
      <c r="S16" s="68">
        <f t="shared" si="3"/>
        <v>9808.7100000000009</v>
      </c>
    </row>
    <row r="17" spans="1:19" s="45" customFormat="1" ht="18" customHeight="1">
      <c r="A17" s="51" t="s">
        <v>173</v>
      </c>
      <c r="B17" s="53">
        <f t="shared" si="4"/>
        <v>3751.9749721458111</v>
      </c>
      <c r="C17" s="52">
        <f t="shared" si="6"/>
        <v>3751.9749721458111</v>
      </c>
      <c r="D17" s="53"/>
      <c r="E17" s="53"/>
      <c r="F17" s="54">
        <f t="shared" si="5"/>
        <v>1.0719928491845174E-2</v>
      </c>
      <c r="G17" s="55">
        <v>3406</v>
      </c>
      <c r="H17" s="51" t="s">
        <v>174</v>
      </c>
      <c r="I17" s="67">
        <f t="shared" si="0"/>
        <v>4492.4401199999993</v>
      </c>
      <c r="J17" s="68">
        <f t="shared" si="1"/>
        <v>2371.12012</v>
      </c>
      <c r="K17" s="68">
        <v>756.02202</v>
      </c>
      <c r="L17" s="68">
        <v>12.3177</v>
      </c>
      <c r="M17" s="68">
        <f t="shared" si="2"/>
        <v>768.33971999999994</v>
      </c>
      <c r="N17" s="68">
        <v>1602.7804000000001</v>
      </c>
      <c r="O17" s="68">
        <v>1953.32</v>
      </c>
      <c r="P17" s="68">
        <v>168</v>
      </c>
      <c r="Q17" s="68">
        <v>0</v>
      </c>
      <c r="R17" s="68">
        <v>0</v>
      </c>
      <c r="S17" s="68">
        <f t="shared" si="3"/>
        <v>2121.3199999999997</v>
      </c>
    </row>
    <row r="18" spans="1:19" s="45" customFormat="1" ht="18" customHeight="1">
      <c r="A18" s="51" t="s">
        <v>175</v>
      </c>
      <c r="B18" s="53">
        <f t="shared" si="4"/>
        <v>2891.6424844048015</v>
      </c>
      <c r="C18" s="52">
        <f t="shared" si="6"/>
        <v>2891.6424844048015</v>
      </c>
      <c r="D18" s="53"/>
      <c r="E18" s="53"/>
      <c r="F18" s="54">
        <f t="shared" si="5"/>
        <v>8.2618356697280043E-3</v>
      </c>
      <c r="G18" s="55">
        <v>2625</v>
      </c>
      <c r="H18" s="51" t="s">
        <v>176</v>
      </c>
      <c r="I18" s="67">
        <f t="shared" si="0"/>
        <v>43738.915080000006</v>
      </c>
      <c r="J18" s="68">
        <f t="shared" si="1"/>
        <v>5278.4984000000004</v>
      </c>
      <c r="K18" s="68">
        <v>4207.6858000000002</v>
      </c>
      <c r="L18" s="68">
        <v>43.631</v>
      </c>
      <c r="M18" s="68">
        <f t="shared" si="2"/>
        <v>4251.3168000000005</v>
      </c>
      <c r="N18" s="68">
        <v>1027.1815999999999</v>
      </c>
      <c r="O18" s="68">
        <v>11312.77758</v>
      </c>
      <c r="P18" s="68">
        <v>18047.9836</v>
      </c>
      <c r="Q18" s="68">
        <v>0</v>
      </c>
      <c r="R18" s="68">
        <v>9099.6555000000008</v>
      </c>
      <c r="S18" s="68">
        <f t="shared" si="3"/>
        <v>38460.416680000002</v>
      </c>
    </row>
    <row r="19" spans="1:19" s="45" customFormat="1" ht="18" customHeight="1">
      <c r="A19" s="51" t="s">
        <v>177</v>
      </c>
      <c r="B19" s="53">
        <f t="shared" si="4"/>
        <v>1983.942138824018</v>
      </c>
      <c r="C19" s="52">
        <f t="shared" si="6"/>
        <v>1983.942138824018</v>
      </c>
      <c r="D19" s="53"/>
      <c r="E19" s="53"/>
      <c r="F19" s="54">
        <f t="shared" si="5"/>
        <v>5.6684061109257659E-3</v>
      </c>
      <c r="G19" s="55">
        <v>1801</v>
      </c>
      <c r="H19" s="51" t="s">
        <v>178</v>
      </c>
      <c r="I19" s="67">
        <f t="shared" si="0"/>
        <v>12642.940999999999</v>
      </c>
      <c r="J19" s="68">
        <f t="shared" si="1"/>
        <v>436.2405</v>
      </c>
      <c r="K19" s="68">
        <v>168.12950000000001</v>
      </c>
      <c r="L19" s="68">
        <v>5.4527999999999999</v>
      </c>
      <c r="M19" s="68">
        <f t="shared" si="2"/>
        <v>173.5823</v>
      </c>
      <c r="N19" s="68">
        <v>262.65820000000002</v>
      </c>
      <c r="O19" s="68">
        <v>1229.8699999999999</v>
      </c>
      <c r="P19" s="68">
        <v>5790.8305</v>
      </c>
      <c r="Q19" s="68">
        <v>0</v>
      </c>
      <c r="R19" s="68">
        <v>5186</v>
      </c>
      <c r="S19" s="68">
        <f t="shared" si="3"/>
        <v>12206.700499999999</v>
      </c>
    </row>
    <row r="20" spans="1:19" s="45" customFormat="1" ht="18" customHeight="1">
      <c r="A20" s="51" t="s">
        <v>179</v>
      </c>
      <c r="B20" s="53">
        <f t="shared" si="4"/>
        <v>765.59677206146182</v>
      </c>
      <c r="C20" s="52">
        <f t="shared" si="6"/>
        <v>765.59677206146182</v>
      </c>
      <c r="D20" s="53"/>
      <c r="E20" s="53"/>
      <c r="F20" s="54">
        <f t="shared" si="5"/>
        <v>2.1874193487470338E-3</v>
      </c>
      <c r="G20" s="55">
        <v>695</v>
      </c>
      <c r="H20" s="51" t="s">
        <v>180</v>
      </c>
      <c r="I20" s="67">
        <f t="shared" si="0"/>
        <v>6143.9973</v>
      </c>
      <c r="J20" s="68">
        <f t="shared" si="1"/>
        <v>542.57730000000004</v>
      </c>
      <c r="K20" s="68">
        <v>387.28309999999999</v>
      </c>
      <c r="L20" s="68">
        <v>24.993400000000001</v>
      </c>
      <c r="M20" s="68">
        <f t="shared" si="2"/>
        <v>412.2765</v>
      </c>
      <c r="N20" s="68">
        <v>130.30080000000001</v>
      </c>
      <c r="O20" s="68">
        <v>2515.42</v>
      </c>
      <c r="P20" s="68">
        <v>1568</v>
      </c>
      <c r="Q20" s="68">
        <v>0</v>
      </c>
      <c r="R20" s="68">
        <v>1518</v>
      </c>
      <c r="S20" s="68">
        <f t="shared" si="3"/>
        <v>5601.42</v>
      </c>
    </row>
    <row r="21" spans="1:19" s="45" customFormat="1" ht="18" customHeight="1">
      <c r="A21" s="51" t="s">
        <v>181</v>
      </c>
      <c r="B21" s="53">
        <f t="shared" si="4"/>
        <v>9223.5133416843455</v>
      </c>
      <c r="C21" s="52">
        <f t="shared" si="6"/>
        <v>9223.5133416843455</v>
      </c>
      <c r="D21" s="53"/>
      <c r="E21" s="53"/>
      <c r="F21" s="54">
        <f t="shared" si="5"/>
        <v>2.6352895261955271E-2</v>
      </c>
      <c r="G21" s="55">
        <v>8373</v>
      </c>
      <c r="H21" s="51" t="s">
        <v>182</v>
      </c>
      <c r="I21" s="67">
        <f t="shared" si="0"/>
        <v>3264.098868</v>
      </c>
      <c r="J21" s="68">
        <f t="shared" si="1"/>
        <v>243.018868</v>
      </c>
      <c r="K21" s="68">
        <v>57.636867999999993</v>
      </c>
      <c r="L21" s="68">
        <v>2.5344000000000002</v>
      </c>
      <c r="M21" s="68">
        <f t="shared" si="2"/>
        <v>60.171267999999991</v>
      </c>
      <c r="N21" s="68">
        <v>182.8476</v>
      </c>
      <c r="O21" s="68">
        <v>61.17</v>
      </c>
      <c r="P21" s="68">
        <v>1719.32</v>
      </c>
      <c r="Q21" s="68">
        <v>0</v>
      </c>
      <c r="R21" s="68">
        <v>1240.5899999999999</v>
      </c>
      <c r="S21" s="68">
        <f t="shared" si="3"/>
        <v>3021.08</v>
      </c>
    </row>
    <row r="22" spans="1:19" s="45" customFormat="1" ht="18" customHeight="1">
      <c r="A22" s="51" t="s">
        <v>183</v>
      </c>
      <c r="B22" s="53">
        <f t="shared" si="4"/>
        <v>3700.2008019488489</v>
      </c>
      <c r="C22" s="52">
        <f t="shared" si="6"/>
        <v>3700.2008019488489</v>
      </c>
      <c r="D22" s="53"/>
      <c r="E22" s="53"/>
      <c r="F22" s="54">
        <f t="shared" si="5"/>
        <v>1.0572002291282426E-2</v>
      </c>
      <c r="G22" s="55">
        <v>3359</v>
      </c>
      <c r="H22" s="51" t="s">
        <v>184</v>
      </c>
      <c r="I22" s="67">
        <f t="shared" si="0"/>
        <v>2388.6588999999999</v>
      </c>
      <c r="J22" s="68">
        <f t="shared" si="1"/>
        <v>1463.6588999999999</v>
      </c>
      <c r="K22" s="68">
        <v>756.41909999999996</v>
      </c>
      <c r="L22" s="68">
        <v>4.2240000000000002</v>
      </c>
      <c r="M22" s="68">
        <f t="shared" si="2"/>
        <v>760.6431</v>
      </c>
      <c r="N22" s="68">
        <v>703.01580000000001</v>
      </c>
      <c r="O22" s="68">
        <v>126</v>
      </c>
      <c r="P22" s="68">
        <v>399.5</v>
      </c>
      <c r="Q22" s="68">
        <v>0</v>
      </c>
      <c r="R22" s="68">
        <v>399.5</v>
      </c>
      <c r="S22" s="68">
        <f t="shared" si="3"/>
        <v>925</v>
      </c>
    </row>
    <row r="23" spans="1:19" s="45" customFormat="1" ht="18" customHeight="1">
      <c r="A23" s="51" t="s">
        <v>185</v>
      </c>
      <c r="B23" s="53">
        <f t="shared" si="4"/>
        <v>1156.6569937619206</v>
      </c>
      <c r="C23" s="52">
        <f t="shared" si="6"/>
        <v>1156.6569937619206</v>
      </c>
      <c r="D23" s="53"/>
      <c r="E23" s="53"/>
      <c r="F23" s="54">
        <f t="shared" si="5"/>
        <v>3.304734267891202E-3</v>
      </c>
      <c r="G23" s="55">
        <v>1050</v>
      </c>
      <c r="H23" s="51" t="s">
        <v>186</v>
      </c>
      <c r="I23" s="67">
        <f t="shared" si="0"/>
        <v>3886.92</v>
      </c>
      <c r="J23" s="68">
        <f t="shared" si="1"/>
        <v>0</v>
      </c>
      <c r="K23" s="68">
        <v>0</v>
      </c>
      <c r="L23" s="68">
        <v>0</v>
      </c>
      <c r="M23" s="68">
        <f t="shared" si="2"/>
        <v>0</v>
      </c>
      <c r="N23" s="68">
        <v>0</v>
      </c>
      <c r="O23" s="68">
        <v>315</v>
      </c>
      <c r="P23" s="68">
        <v>2261.46</v>
      </c>
      <c r="Q23" s="68">
        <v>0</v>
      </c>
      <c r="R23" s="68">
        <v>1310.46</v>
      </c>
      <c r="S23" s="68">
        <f t="shared" si="3"/>
        <v>3886.92</v>
      </c>
    </row>
    <row r="24" spans="1:19" s="45" customFormat="1" ht="18" customHeight="1">
      <c r="A24" s="51" t="s">
        <v>187</v>
      </c>
      <c r="B24" s="53">
        <f t="shared" si="4"/>
        <v>16.523671339456008</v>
      </c>
      <c r="C24" s="53">
        <f t="shared" si="6"/>
        <v>16.523671339456008</v>
      </c>
      <c r="D24" s="53"/>
      <c r="E24" s="53"/>
      <c r="F24" s="54">
        <f t="shared" si="5"/>
        <v>4.7210489541302884E-5</v>
      </c>
      <c r="G24" s="53">
        <v>15</v>
      </c>
      <c r="H24" s="51" t="s">
        <v>188</v>
      </c>
      <c r="I24" s="67">
        <f t="shared" si="0"/>
        <v>1458.3575000000001</v>
      </c>
      <c r="J24" s="68">
        <f t="shared" si="1"/>
        <v>246.11750000000001</v>
      </c>
      <c r="K24" s="68">
        <v>192.84710000000001</v>
      </c>
      <c r="L24" s="68">
        <v>2.9184000000000001</v>
      </c>
      <c r="M24" s="68">
        <f t="shared" si="2"/>
        <v>195.7655</v>
      </c>
      <c r="N24" s="68">
        <v>50.351999999999997</v>
      </c>
      <c r="O24" s="68">
        <v>390.24</v>
      </c>
      <c r="P24" s="68">
        <v>411</v>
      </c>
      <c r="Q24" s="68">
        <v>0</v>
      </c>
      <c r="R24" s="68">
        <v>411</v>
      </c>
      <c r="S24" s="68">
        <f t="shared" si="3"/>
        <v>1212.24</v>
      </c>
    </row>
    <row r="25" spans="1:19" s="45" customFormat="1" ht="18" customHeight="1">
      <c r="A25" s="51" t="s">
        <v>41</v>
      </c>
      <c r="B25" s="52">
        <v>50000</v>
      </c>
      <c r="C25" s="52">
        <v>50000</v>
      </c>
      <c r="D25" s="52"/>
      <c r="E25" s="52"/>
      <c r="F25" s="52">
        <f>SUM(F26:F32)</f>
        <v>1</v>
      </c>
      <c r="G25" s="53">
        <f>SUM(G26:G32)</f>
        <v>58204</v>
      </c>
      <c r="H25" s="51" t="s">
        <v>189</v>
      </c>
      <c r="I25" s="67">
        <f t="shared" si="0"/>
        <v>7962.0334000000003</v>
      </c>
      <c r="J25" s="68">
        <f t="shared" si="1"/>
        <v>882.76139999999998</v>
      </c>
      <c r="K25" s="68">
        <v>710.63279999999997</v>
      </c>
      <c r="L25" s="68">
        <v>0</v>
      </c>
      <c r="M25" s="68">
        <f t="shared" si="2"/>
        <v>710.63279999999997</v>
      </c>
      <c r="N25" s="68">
        <v>172.12860000000001</v>
      </c>
      <c r="O25" s="68">
        <v>596.76199999999994</v>
      </c>
      <c r="P25" s="68">
        <v>3693.51</v>
      </c>
      <c r="Q25" s="68">
        <v>0</v>
      </c>
      <c r="R25" s="68">
        <v>2789</v>
      </c>
      <c r="S25" s="68">
        <f t="shared" si="3"/>
        <v>7079.2719999999999</v>
      </c>
    </row>
    <row r="26" spans="1:19" s="45" customFormat="1" ht="18" customHeight="1">
      <c r="A26" s="51" t="s">
        <v>190</v>
      </c>
      <c r="B26" s="53">
        <f t="shared" ref="B26:B32" si="7">F26*$B$25</f>
        <v>5375.919180812316</v>
      </c>
      <c r="C26" s="52">
        <f>B26</f>
        <v>5375.919180812316</v>
      </c>
      <c r="D26" s="53"/>
      <c r="E26" s="52"/>
      <c r="F26" s="54">
        <f>G26/$G$25</f>
        <v>0.10751838361624631</v>
      </c>
      <c r="G26" s="55">
        <v>6258</v>
      </c>
      <c r="H26" s="51" t="s">
        <v>191</v>
      </c>
      <c r="I26" s="67">
        <f>J26+S26</f>
        <v>43510.464</v>
      </c>
      <c r="J26" s="68">
        <f t="shared" si="1"/>
        <v>21500</v>
      </c>
      <c r="K26" s="68">
        <v>21500</v>
      </c>
      <c r="L26" s="68">
        <v>0</v>
      </c>
      <c r="M26" s="68">
        <f t="shared" si="2"/>
        <v>21500</v>
      </c>
      <c r="N26" s="68">
        <v>0</v>
      </c>
      <c r="O26" s="68">
        <v>21599.55</v>
      </c>
      <c r="P26" s="68">
        <v>375.73200000000003</v>
      </c>
      <c r="Q26" s="68">
        <v>0</v>
      </c>
      <c r="R26" s="68">
        <v>35.182000000000002</v>
      </c>
      <c r="S26" s="68">
        <f t="shared" si="3"/>
        <v>22010.464</v>
      </c>
    </row>
    <row r="27" spans="1:19" s="45" customFormat="1" ht="18" customHeight="1">
      <c r="A27" s="51" t="s">
        <v>192</v>
      </c>
      <c r="B27" s="53">
        <f t="shared" si="7"/>
        <v>2140.7463404577006</v>
      </c>
      <c r="C27" s="52">
        <f t="shared" ref="C27:C32" si="8">B27</f>
        <v>2140.7463404577006</v>
      </c>
      <c r="D27" s="53"/>
      <c r="E27" s="52"/>
      <c r="F27" s="54">
        <f t="shared" ref="F27:F32" si="9">G27/$G$25</f>
        <v>4.2814926809154011E-2</v>
      </c>
      <c r="G27" s="55">
        <v>2492</v>
      </c>
      <c r="H27" s="51"/>
      <c r="I27" s="67"/>
      <c r="J27" s="67"/>
      <c r="K27" s="68"/>
      <c r="L27" s="68"/>
      <c r="M27" s="68"/>
      <c r="N27" s="68"/>
      <c r="O27" s="68"/>
      <c r="P27" s="68"/>
      <c r="Q27" s="68"/>
      <c r="R27" s="68"/>
      <c r="S27" s="68"/>
    </row>
    <row r="28" spans="1:19" s="45" customFormat="1" ht="18" customHeight="1">
      <c r="A28" s="51" t="s">
        <v>193</v>
      </c>
      <c r="B28" s="53">
        <f t="shared" si="7"/>
        <v>14795.374888323826</v>
      </c>
      <c r="C28" s="52">
        <f t="shared" si="8"/>
        <v>14795.374888323826</v>
      </c>
      <c r="D28" s="53"/>
      <c r="E28" s="52"/>
      <c r="F28" s="54">
        <f t="shared" si="9"/>
        <v>0.29590749776647651</v>
      </c>
      <c r="G28" s="55">
        <v>17223</v>
      </c>
      <c r="H28" s="51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1:19" s="45" customFormat="1" ht="18" customHeight="1">
      <c r="A29" s="51" t="s">
        <v>194</v>
      </c>
      <c r="B29" s="53">
        <f t="shared" si="7"/>
        <v>6538.2104322726964</v>
      </c>
      <c r="C29" s="52">
        <f t="shared" si="8"/>
        <v>6538.2104322726964</v>
      </c>
      <c r="D29" s="53"/>
      <c r="E29" s="52"/>
      <c r="F29" s="54">
        <f t="shared" si="9"/>
        <v>0.13076420864545393</v>
      </c>
      <c r="G29" s="55">
        <v>7611</v>
      </c>
      <c r="H29" s="56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</row>
    <row r="30" spans="1:19" s="45" customFormat="1" ht="18" customHeight="1">
      <c r="A30" s="51" t="s">
        <v>195</v>
      </c>
      <c r="B30" s="53">
        <f t="shared" si="7"/>
        <v>10695.141227407052</v>
      </c>
      <c r="C30" s="52">
        <f t="shared" si="8"/>
        <v>10695.141227407052</v>
      </c>
      <c r="D30" s="53"/>
      <c r="E30" s="52"/>
      <c r="F30" s="54">
        <f t="shared" si="9"/>
        <v>0.21390282454814102</v>
      </c>
      <c r="G30" s="55">
        <v>12450</v>
      </c>
      <c r="H30" s="56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</row>
    <row r="31" spans="1:19" s="45" customFormat="1" ht="18" customHeight="1">
      <c r="A31" s="51" t="s">
        <v>196</v>
      </c>
      <c r="B31" s="53">
        <f t="shared" si="7"/>
        <v>2252.4225139165696</v>
      </c>
      <c r="C31" s="52">
        <f t="shared" si="8"/>
        <v>2252.4225139165696</v>
      </c>
      <c r="D31" s="53"/>
      <c r="E31" s="52"/>
      <c r="F31" s="54">
        <f t="shared" si="9"/>
        <v>4.5048450278331389E-2</v>
      </c>
      <c r="G31" s="55">
        <v>2622</v>
      </c>
      <c r="H31" s="56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</row>
    <row r="32" spans="1:19" s="45" customFormat="1" ht="18" customHeight="1">
      <c r="A32" s="51" t="s">
        <v>197</v>
      </c>
      <c r="B32" s="53">
        <f t="shared" si="7"/>
        <v>8202.1854168098416</v>
      </c>
      <c r="C32" s="52">
        <f t="shared" si="8"/>
        <v>8202.1854168098416</v>
      </c>
      <c r="D32" s="53"/>
      <c r="E32" s="52"/>
      <c r="F32" s="54">
        <f t="shared" si="9"/>
        <v>0.16404370833619683</v>
      </c>
      <c r="G32" s="55">
        <v>9548</v>
      </c>
      <c r="H32" s="56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</row>
    <row r="33" spans="1:19" s="45" customFormat="1" ht="18" customHeight="1">
      <c r="A33" s="51" t="s">
        <v>198</v>
      </c>
      <c r="B33" s="57">
        <f>SUM(B8,B25)</f>
        <v>400000</v>
      </c>
      <c r="C33" s="57">
        <f>SUM(C8,C25)</f>
        <v>216062.70969325776</v>
      </c>
      <c r="D33" s="57">
        <f>SUM(D8,D25)</f>
        <v>0</v>
      </c>
      <c r="E33" s="57">
        <f>SUM(E8,E25)</f>
        <v>0</v>
      </c>
      <c r="F33" s="58"/>
      <c r="G33" s="57">
        <f>SUM(G8,G25)</f>
        <v>375930</v>
      </c>
      <c r="H33" s="51" t="s">
        <v>199</v>
      </c>
      <c r="I33" s="63">
        <f>SUM(I8:I32)</f>
        <v>367657.01177099987</v>
      </c>
      <c r="J33" s="63">
        <f t="shared" ref="J33:S33" si="10">SUM(J8:J32)</f>
        <v>95638.375602999993</v>
      </c>
      <c r="K33" s="63">
        <f t="shared" si="10"/>
        <v>83450.589397999996</v>
      </c>
      <c r="L33" s="63">
        <f t="shared" si="10"/>
        <v>1046.8410049999998</v>
      </c>
      <c r="M33" s="63">
        <f>SUM(M8:M32)</f>
        <v>84497.430403000006</v>
      </c>
      <c r="N33" s="63">
        <f t="shared" si="10"/>
        <v>11140.945199999998</v>
      </c>
      <c r="O33" s="63">
        <f t="shared" si="10"/>
        <v>139930.449968</v>
      </c>
      <c r="P33" s="63">
        <f t="shared" si="10"/>
        <v>98369.20640000001</v>
      </c>
      <c r="Q33" s="63">
        <f t="shared" si="10"/>
        <v>0</v>
      </c>
      <c r="R33" s="63">
        <f t="shared" si="10"/>
        <v>33718.979800000001</v>
      </c>
      <c r="S33" s="63">
        <f t="shared" si="10"/>
        <v>272018.63616800006</v>
      </c>
    </row>
    <row r="34" spans="1:19" s="45" customFormat="1" ht="18" customHeight="1">
      <c r="A34" s="51" t="s">
        <v>200</v>
      </c>
      <c r="B34" s="52"/>
      <c r="C34" s="52">
        <v>32801</v>
      </c>
      <c r="D34" s="52"/>
      <c r="E34" s="52"/>
      <c r="F34" s="54"/>
      <c r="G34" s="52"/>
      <c r="H34" s="51" t="s">
        <v>201</v>
      </c>
      <c r="I34" s="63">
        <v>13295</v>
      </c>
      <c r="J34" s="67">
        <v>0</v>
      </c>
      <c r="K34" s="68">
        <v>0</v>
      </c>
      <c r="L34" s="68">
        <v>0</v>
      </c>
      <c r="M34" s="68">
        <v>0</v>
      </c>
      <c r="N34" s="68">
        <v>0</v>
      </c>
      <c r="O34" s="68">
        <v>13295</v>
      </c>
      <c r="P34" s="68">
        <v>0</v>
      </c>
      <c r="Q34" s="68"/>
      <c r="R34" s="68">
        <v>0</v>
      </c>
      <c r="S34" s="68">
        <f>SUM(O34:R34)</f>
        <v>13295</v>
      </c>
    </row>
    <row r="35" spans="1:19" s="45" customFormat="1" ht="18" customHeight="1">
      <c r="A35" s="51" t="s">
        <v>202</v>
      </c>
      <c r="B35" s="52"/>
      <c r="C35" s="57">
        <f>SUM(C33:C34)</f>
        <v>248863.70969325776</v>
      </c>
      <c r="D35" s="57"/>
      <c r="E35" s="57"/>
      <c r="F35" s="54"/>
      <c r="G35" s="52"/>
      <c r="H35" s="51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</row>
    <row r="36" spans="1:19" s="45" customFormat="1" ht="18" customHeight="1">
      <c r="A36" s="51" t="s">
        <v>203</v>
      </c>
      <c r="B36" s="52"/>
      <c r="C36" s="52">
        <v>98369</v>
      </c>
      <c r="D36" s="52"/>
      <c r="E36" s="52"/>
      <c r="F36" s="54"/>
      <c r="G36" s="52"/>
      <c r="H36" s="51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</row>
    <row r="37" spans="1:19" s="45" customFormat="1" ht="18" customHeight="1">
      <c r="A37" s="51" t="s">
        <v>204</v>
      </c>
      <c r="B37" s="52"/>
      <c r="C37" s="52">
        <v>33719</v>
      </c>
      <c r="D37" s="52"/>
      <c r="E37" s="52"/>
      <c r="F37" s="54"/>
      <c r="G37" s="52"/>
      <c r="H37" s="51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  <row r="38" spans="1:19" s="45" customFormat="1" ht="18" customHeight="1">
      <c r="A38" s="59" t="s">
        <v>205</v>
      </c>
      <c r="B38" s="60"/>
      <c r="C38" s="61">
        <f>SUM(C35:C37)</f>
        <v>380951.70969325776</v>
      </c>
      <c r="D38" s="61"/>
      <c r="E38" s="61"/>
      <c r="F38" s="62"/>
      <c r="G38" s="63"/>
      <c r="H38" s="50" t="s">
        <v>206</v>
      </c>
      <c r="I38" s="61">
        <f>I33+I34</f>
        <v>380952.01177099987</v>
      </c>
      <c r="J38" s="61">
        <f>J33+J34</f>
        <v>95638.375602999993</v>
      </c>
      <c r="K38" s="61">
        <f t="shared" ref="K38:S38" si="11">K33+K34</f>
        <v>83450.589397999996</v>
      </c>
      <c r="L38" s="61">
        <f t="shared" si="11"/>
        <v>1046.8410049999998</v>
      </c>
      <c r="M38" s="61">
        <f t="shared" si="11"/>
        <v>84497.430403000006</v>
      </c>
      <c r="N38" s="61">
        <f t="shared" si="11"/>
        <v>11140.945199999998</v>
      </c>
      <c r="O38" s="61">
        <f t="shared" si="11"/>
        <v>153225.449968</v>
      </c>
      <c r="P38" s="61">
        <f t="shared" si="11"/>
        <v>98369.20640000001</v>
      </c>
      <c r="Q38" s="61">
        <f t="shared" si="11"/>
        <v>0</v>
      </c>
      <c r="R38" s="61">
        <f t="shared" si="11"/>
        <v>33718.979800000001</v>
      </c>
      <c r="S38" s="61">
        <f t="shared" si="11"/>
        <v>285313.63616800006</v>
      </c>
    </row>
    <row r="39" spans="1:19" ht="22.5" customHeight="1">
      <c r="A39" s="203" t="s">
        <v>63</v>
      </c>
      <c r="B39" s="203"/>
      <c r="C39" s="203"/>
      <c r="D39" s="203"/>
      <c r="E39" s="203"/>
      <c r="F39" s="203"/>
      <c r="G39" s="203"/>
      <c r="H39" s="203"/>
      <c r="I39" s="203"/>
      <c r="J39" s="203"/>
    </row>
    <row r="75" spans="1:1" ht="14.25">
      <c r="A75" s="70"/>
    </row>
    <row r="101" spans="1:1" ht="14.25">
      <c r="A101" s="70"/>
    </row>
    <row r="102" spans="1:1" ht="14.25">
      <c r="A102" s="70"/>
    </row>
  </sheetData>
  <mergeCells count="25">
    <mergeCell ref="O5:S5"/>
    <mergeCell ref="I5:I7"/>
    <mergeCell ref="J6:J7"/>
    <mergeCell ref="J5:N5"/>
    <mergeCell ref="R6:R7"/>
    <mergeCell ref="K6:M6"/>
    <mergeCell ref="S6:S7"/>
    <mergeCell ref="N6:N7"/>
    <mergeCell ref="O6:O7"/>
    <mergeCell ref="P6:P7"/>
    <mergeCell ref="Q6:Q7"/>
    <mergeCell ref="A2:S2"/>
    <mergeCell ref="A3:I3"/>
    <mergeCell ref="R3:S3"/>
    <mergeCell ref="A4:G4"/>
    <mergeCell ref="H4:S4"/>
    <mergeCell ref="A39:J39"/>
    <mergeCell ref="A5:A7"/>
    <mergeCell ref="B5:B7"/>
    <mergeCell ref="C5:C7"/>
    <mergeCell ref="D5:D7"/>
    <mergeCell ref="E5:E7"/>
    <mergeCell ref="F5:F7"/>
    <mergeCell ref="G5:G7"/>
    <mergeCell ref="H5:H7"/>
  </mergeCells>
  <phoneticPr fontId="20" type="noConversion"/>
  <printOptions horizontalCentered="1"/>
  <pageMargins left="0.2951388888888889" right="0.2951388888888889" top="0.59027777777777779" bottom="0.27500000000000002" header="0.55069444444444449" footer="0.27500000000000002"/>
  <pageSetup paperSize="9" scale="7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D69"/>
  <sheetViews>
    <sheetView showZeros="0" topLeftCell="A28" workbookViewId="0">
      <selection activeCell="G21" sqref="G21"/>
    </sheetView>
  </sheetViews>
  <sheetFormatPr defaultColWidth="9" defaultRowHeight="14.25"/>
  <cols>
    <col min="1" max="1" width="39.875" style="1" customWidth="1"/>
    <col min="2" max="2" width="14.75" style="21" customWidth="1"/>
    <col min="3" max="3" width="57.625" style="17" customWidth="1"/>
    <col min="4" max="4" width="16.875" style="22" customWidth="1"/>
  </cols>
  <sheetData>
    <row r="1" spans="1:4" ht="15.75" customHeight="1">
      <c r="A1" s="2" t="s">
        <v>207</v>
      </c>
    </row>
    <row r="2" spans="1:4" ht="22.5">
      <c r="A2" s="227" t="s">
        <v>208</v>
      </c>
      <c r="B2" s="227"/>
      <c r="C2" s="227"/>
      <c r="D2" s="227"/>
    </row>
    <row r="3" spans="1:4" ht="15.75" customHeight="1">
      <c r="A3" s="23"/>
      <c r="B3" s="24"/>
      <c r="C3" s="25"/>
      <c r="D3" s="24" t="s">
        <v>99</v>
      </c>
    </row>
    <row r="4" spans="1:4" s="19" customFormat="1" ht="17.25" customHeight="1">
      <c r="A4" s="228" t="s">
        <v>209</v>
      </c>
      <c r="B4" s="229"/>
      <c r="C4" s="230" t="s">
        <v>210</v>
      </c>
      <c r="D4" s="230"/>
    </row>
    <row r="5" spans="1:4" s="19" customFormat="1" ht="15" customHeight="1">
      <c r="A5" s="26" t="s">
        <v>211</v>
      </c>
      <c r="B5" s="27" t="s">
        <v>212</v>
      </c>
      <c r="C5" s="26" t="s">
        <v>213</v>
      </c>
      <c r="D5" s="27" t="s">
        <v>212</v>
      </c>
    </row>
    <row r="6" spans="1:4" s="20" customFormat="1" ht="15" customHeight="1">
      <c r="A6" s="28" t="s">
        <v>66</v>
      </c>
      <c r="B6" s="29"/>
      <c r="C6" s="28" t="s">
        <v>214</v>
      </c>
      <c r="D6" s="148">
        <f>SUM(D7:D9)</f>
        <v>1</v>
      </c>
    </row>
    <row r="7" spans="1:4" s="20" customFormat="1" ht="15" customHeight="1">
      <c r="A7" s="28" t="s">
        <v>68</v>
      </c>
      <c r="B7" s="29"/>
      <c r="C7" s="30" t="s">
        <v>215</v>
      </c>
      <c r="D7" s="31">
        <v>1</v>
      </c>
    </row>
    <row r="8" spans="1:4" s="20" customFormat="1" ht="15" customHeight="1">
      <c r="A8" s="28" t="s">
        <v>70</v>
      </c>
      <c r="B8" s="29"/>
      <c r="C8" s="30" t="s">
        <v>216</v>
      </c>
      <c r="D8" s="31"/>
    </row>
    <row r="9" spans="1:4" s="20" customFormat="1" ht="15" customHeight="1">
      <c r="A9" s="32" t="s">
        <v>217</v>
      </c>
      <c r="B9" s="29"/>
      <c r="C9" s="30" t="s">
        <v>218</v>
      </c>
      <c r="D9" s="31"/>
    </row>
    <row r="10" spans="1:4" s="20" customFormat="1" ht="15" customHeight="1">
      <c r="A10" s="28" t="s">
        <v>219</v>
      </c>
      <c r="B10" s="29">
        <v>2310</v>
      </c>
      <c r="C10" s="28" t="s">
        <v>69</v>
      </c>
      <c r="D10" s="31">
        <f>SUM(D11:D13)</f>
        <v>415</v>
      </c>
    </row>
    <row r="11" spans="1:4" s="20" customFormat="1" ht="15" customHeight="1">
      <c r="A11" s="28" t="s">
        <v>220</v>
      </c>
      <c r="B11" s="29">
        <v>42</v>
      </c>
      <c r="C11" s="30" t="s">
        <v>221</v>
      </c>
      <c r="D11" s="31">
        <v>395</v>
      </c>
    </row>
    <row r="12" spans="1:4" s="20" customFormat="1" ht="15" customHeight="1">
      <c r="A12" s="28" t="s">
        <v>222</v>
      </c>
      <c r="B12" s="29">
        <v>68162</v>
      </c>
      <c r="C12" s="30" t="s">
        <v>223</v>
      </c>
      <c r="D12" s="31">
        <v>20</v>
      </c>
    </row>
    <row r="13" spans="1:4" s="20" customFormat="1" ht="15" customHeight="1">
      <c r="A13" s="28" t="s">
        <v>224</v>
      </c>
      <c r="B13" s="29"/>
      <c r="C13" s="30" t="s">
        <v>225</v>
      </c>
      <c r="D13" s="31"/>
    </row>
    <row r="14" spans="1:4" s="20" customFormat="1" ht="15" customHeight="1">
      <c r="A14" s="28" t="s">
        <v>226</v>
      </c>
      <c r="B14" s="29">
        <v>300</v>
      </c>
      <c r="C14" s="28" t="s">
        <v>71</v>
      </c>
      <c r="D14" s="31">
        <f>SUM(D15:D16)</f>
        <v>0</v>
      </c>
    </row>
    <row r="15" spans="1:4" s="20" customFormat="1" ht="15" customHeight="1">
      <c r="A15" s="28" t="s">
        <v>227</v>
      </c>
      <c r="B15" s="29"/>
      <c r="C15" s="28" t="s">
        <v>228</v>
      </c>
      <c r="D15" s="31"/>
    </row>
    <row r="16" spans="1:4" s="20" customFormat="1" ht="15" customHeight="1">
      <c r="A16" s="28" t="s">
        <v>229</v>
      </c>
      <c r="B16" s="29"/>
      <c r="C16" s="28" t="s">
        <v>230</v>
      </c>
      <c r="D16" s="31"/>
    </row>
    <row r="17" spans="1:4" s="20" customFormat="1" ht="15" customHeight="1">
      <c r="A17" s="28" t="s">
        <v>231</v>
      </c>
      <c r="B17" s="29"/>
      <c r="C17" s="28" t="s">
        <v>73</v>
      </c>
      <c r="D17" s="31">
        <f>SUM(D18:D27)</f>
        <v>62138</v>
      </c>
    </row>
    <row r="18" spans="1:4" s="20" customFormat="1" ht="15" customHeight="1">
      <c r="A18" s="28" t="s">
        <v>232</v>
      </c>
      <c r="B18" s="29"/>
      <c r="C18" s="28" t="s">
        <v>233</v>
      </c>
      <c r="D18" s="149">
        <v>59741</v>
      </c>
    </row>
    <row r="19" spans="1:4" s="20" customFormat="1" ht="15" customHeight="1">
      <c r="A19" s="28" t="s">
        <v>234</v>
      </c>
      <c r="B19" s="29"/>
      <c r="C19" s="28" t="s">
        <v>235</v>
      </c>
      <c r="D19" s="149">
        <v>2310</v>
      </c>
    </row>
    <row r="20" spans="1:4" s="20" customFormat="1" ht="15" customHeight="1">
      <c r="A20" s="28" t="s">
        <v>236</v>
      </c>
      <c r="B20" s="29"/>
      <c r="C20" s="28" t="s">
        <v>237</v>
      </c>
      <c r="D20" s="149">
        <v>42</v>
      </c>
    </row>
    <row r="21" spans="1:4" s="20" customFormat="1" ht="15" customHeight="1">
      <c r="A21" s="33" t="s">
        <v>238</v>
      </c>
      <c r="B21" s="29"/>
      <c r="C21" s="28" t="s">
        <v>239</v>
      </c>
      <c r="D21" s="149">
        <v>45</v>
      </c>
    </row>
    <row r="22" spans="1:4" s="20" customFormat="1" ht="15" customHeight="1">
      <c r="A22" s="33" t="s">
        <v>240</v>
      </c>
      <c r="B22" s="29"/>
      <c r="C22" s="28" t="s">
        <v>241</v>
      </c>
      <c r="D22" s="31"/>
    </row>
    <row r="23" spans="1:4" s="20" customFormat="1" ht="15" customHeight="1">
      <c r="A23" s="34"/>
      <c r="B23" s="29"/>
      <c r="C23" s="28" t="s">
        <v>242</v>
      </c>
      <c r="D23" s="31"/>
    </row>
    <row r="24" spans="1:4" s="20" customFormat="1" ht="15" customHeight="1">
      <c r="A24" s="33"/>
      <c r="B24" s="29"/>
      <c r="C24" s="28" t="s">
        <v>243</v>
      </c>
      <c r="D24" s="31"/>
    </row>
    <row r="25" spans="1:4" s="20" customFormat="1" ht="15" customHeight="1">
      <c r="A25" s="35"/>
      <c r="B25" s="29"/>
      <c r="C25" s="28" t="s">
        <v>244</v>
      </c>
      <c r="D25" s="36"/>
    </row>
    <row r="26" spans="1:4" s="20" customFormat="1" ht="15" customHeight="1">
      <c r="A26" s="35"/>
      <c r="B26" s="29"/>
      <c r="C26" s="28" t="s">
        <v>245</v>
      </c>
      <c r="D26" s="36"/>
    </row>
    <row r="27" spans="1:4" s="20" customFormat="1" ht="15" customHeight="1">
      <c r="A27" s="35"/>
      <c r="B27" s="29"/>
      <c r="C27" s="28" t="s">
        <v>246</v>
      </c>
      <c r="D27" s="36"/>
    </row>
    <row r="28" spans="1:4" s="20" customFormat="1" ht="15" customHeight="1">
      <c r="A28" s="37"/>
      <c r="B28" s="29"/>
      <c r="C28" s="28" t="s">
        <v>75</v>
      </c>
      <c r="D28" s="36">
        <f>SUM(D29:D33)</f>
        <v>0</v>
      </c>
    </row>
    <row r="29" spans="1:4" s="20" customFormat="1" ht="15" customHeight="1">
      <c r="A29" s="37"/>
      <c r="B29" s="29"/>
      <c r="C29" s="28" t="s">
        <v>247</v>
      </c>
      <c r="D29" s="36"/>
    </row>
    <row r="30" spans="1:4" s="20" customFormat="1" ht="15" customHeight="1">
      <c r="A30" s="37"/>
      <c r="B30" s="29"/>
      <c r="C30" s="38" t="s">
        <v>248</v>
      </c>
      <c r="D30" s="36"/>
    </row>
    <row r="31" spans="1:4" s="20" customFormat="1" ht="15" customHeight="1">
      <c r="A31" s="37"/>
      <c r="B31" s="29"/>
      <c r="C31" s="38" t="s">
        <v>249</v>
      </c>
      <c r="D31" s="36"/>
    </row>
    <row r="32" spans="1:4" s="20" customFormat="1" ht="15" customHeight="1">
      <c r="A32" s="37"/>
      <c r="B32" s="29"/>
      <c r="C32" s="39" t="s">
        <v>250</v>
      </c>
      <c r="D32" s="36"/>
    </row>
    <row r="33" spans="1:4" s="20" customFormat="1" ht="15" customHeight="1">
      <c r="A33" s="37"/>
      <c r="B33" s="29"/>
      <c r="C33" s="39" t="s">
        <v>251</v>
      </c>
      <c r="D33" s="36"/>
    </row>
    <row r="34" spans="1:4" s="20" customFormat="1" ht="15" customHeight="1">
      <c r="A34" s="37"/>
      <c r="B34" s="29"/>
      <c r="C34" s="37" t="s">
        <v>77</v>
      </c>
      <c r="D34" s="36">
        <f>SUM(D35:D44)</f>
        <v>0</v>
      </c>
    </row>
    <row r="35" spans="1:4" s="20" customFormat="1" ht="15" customHeight="1">
      <c r="A35" s="37"/>
      <c r="B35" s="29"/>
      <c r="C35" s="38" t="s">
        <v>252</v>
      </c>
      <c r="D35" s="36"/>
    </row>
    <row r="36" spans="1:4" s="20" customFormat="1" ht="15" customHeight="1">
      <c r="A36" s="37"/>
      <c r="B36" s="29"/>
      <c r="C36" s="38" t="s">
        <v>253</v>
      </c>
      <c r="D36" s="36"/>
    </row>
    <row r="37" spans="1:4" s="20" customFormat="1" ht="15" customHeight="1">
      <c r="A37" s="37"/>
      <c r="B37" s="29"/>
      <c r="C37" s="38" t="s">
        <v>254</v>
      </c>
      <c r="D37" s="36"/>
    </row>
    <row r="38" spans="1:4" s="20" customFormat="1" ht="15" customHeight="1">
      <c r="A38" s="37"/>
      <c r="B38" s="29"/>
      <c r="C38" s="38" t="s">
        <v>255</v>
      </c>
      <c r="D38" s="36"/>
    </row>
    <row r="39" spans="1:4" s="20" customFormat="1" ht="15" customHeight="1">
      <c r="A39" s="37"/>
      <c r="B39" s="29"/>
      <c r="C39" s="38" t="s">
        <v>256</v>
      </c>
      <c r="D39" s="36"/>
    </row>
    <row r="40" spans="1:4" s="20" customFormat="1" ht="15" customHeight="1">
      <c r="A40" s="33"/>
      <c r="B40" s="29"/>
      <c r="C40" s="38" t="s">
        <v>257</v>
      </c>
      <c r="D40" s="36"/>
    </row>
    <row r="41" spans="1:4" s="20" customFormat="1" ht="15" customHeight="1">
      <c r="A41" s="33"/>
      <c r="B41" s="29"/>
      <c r="C41" s="38" t="s">
        <v>258</v>
      </c>
      <c r="D41" s="36"/>
    </row>
    <row r="42" spans="1:4" s="20" customFormat="1" ht="15" customHeight="1">
      <c r="A42" s="33"/>
      <c r="B42" s="29"/>
      <c r="C42" s="38" t="s">
        <v>259</v>
      </c>
      <c r="D42" s="36"/>
    </row>
    <row r="43" spans="1:4" s="20" customFormat="1" ht="15" customHeight="1">
      <c r="A43" s="33"/>
      <c r="B43" s="40"/>
      <c r="C43" s="38" t="s">
        <v>260</v>
      </c>
      <c r="D43" s="147" t="s">
        <v>1303</v>
      </c>
    </row>
    <row r="44" spans="1:4" s="20" customFormat="1" ht="15" customHeight="1">
      <c r="A44" s="33"/>
      <c r="B44" s="40"/>
      <c r="C44" s="38" t="s">
        <v>261</v>
      </c>
      <c r="D44" s="36"/>
    </row>
    <row r="45" spans="1:4" s="20" customFormat="1" ht="15" customHeight="1">
      <c r="A45" s="33"/>
      <c r="B45" s="40"/>
      <c r="C45" s="37" t="s">
        <v>79</v>
      </c>
      <c r="D45" s="36">
        <f>D46</f>
        <v>0</v>
      </c>
    </row>
    <row r="46" spans="1:4" s="20" customFormat="1" ht="15" customHeight="1">
      <c r="A46" s="33"/>
      <c r="B46" s="40"/>
      <c r="C46" s="38" t="s">
        <v>262</v>
      </c>
      <c r="D46" s="36"/>
    </row>
    <row r="47" spans="1:4" s="20" customFormat="1" ht="15" customHeight="1">
      <c r="A47" s="33"/>
      <c r="B47" s="40"/>
      <c r="C47" s="37" t="s">
        <v>263</v>
      </c>
      <c r="D47" s="36">
        <f>SUM(D48:D50)</f>
        <v>839</v>
      </c>
    </row>
    <row r="48" spans="1:4" s="20" customFormat="1" ht="15" customHeight="1">
      <c r="A48" s="41"/>
      <c r="B48" s="40"/>
      <c r="C48" s="38" t="s">
        <v>264</v>
      </c>
      <c r="D48" s="36"/>
    </row>
    <row r="49" spans="1:4" s="20" customFormat="1" ht="15" customHeight="1">
      <c r="A49" s="41"/>
      <c r="B49" s="40"/>
      <c r="C49" s="38" t="s">
        <v>265</v>
      </c>
      <c r="D49" s="36"/>
    </row>
    <row r="50" spans="1:4" s="20" customFormat="1" ht="15" customHeight="1">
      <c r="A50" s="41"/>
      <c r="B50" s="40"/>
      <c r="C50" s="38" t="s">
        <v>266</v>
      </c>
      <c r="D50" s="31">
        <v>839</v>
      </c>
    </row>
    <row r="51" spans="1:4" s="20" customFormat="1" ht="15" customHeight="1">
      <c r="A51" s="41"/>
      <c r="B51" s="40"/>
      <c r="C51" s="37" t="s">
        <v>267</v>
      </c>
      <c r="D51" s="36">
        <v>7061</v>
      </c>
    </row>
    <row r="52" spans="1:4" s="20" customFormat="1" ht="15" customHeight="1">
      <c r="A52" s="41"/>
      <c r="B52" s="40"/>
      <c r="C52" s="37" t="s">
        <v>268</v>
      </c>
      <c r="D52" s="36"/>
    </row>
    <row r="53" spans="1:4" s="20" customFormat="1" ht="15" customHeight="1">
      <c r="A53" s="41"/>
      <c r="B53" s="40"/>
      <c r="C53" s="37"/>
      <c r="D53" s="42"/>
    </row>
    <row r="54" spans="1:4" s="20" customFormat="1" ht="15" customHeight="1">
      <c r="A54" s="41"/>
      <c r="B54" s="40"/>
      <c r="C54" s="37"/>
      <c r="D54" s="36"/>
    </row>
    <row r="55" spans="1:4" s="20" customFormat="1" ht="15" customHeight="1">
      <c r="A55" s="41"/>
      <c r="B55" s="40"/>
      <c r="C55" s="37"/>
      <c r="D55" s="36"/>
    </row>
    <row r="56" spans="1:4" s="20" customFormat="1" ht="15" customHeight="1">
      <c r="A56" s="41"/>
      <c r="B56" s="40"/>
      <c r="C56" s="41"/>
      <c r="D56" s="36"/>
    </row>
    <row r="57" spans="1:4" s="20" customFormat="1" ht="15" customHeight="1">
      <c r="A57" s="41" t="s">
        <v>205</v>
      </c>
      <c r="B57" s="40">
        <f>SUM(B6:B22)</f>
        <v>70814</v>
      </c>
      <c r="C57" s="41" t="s">
        <v>206</v>
      </c>
      <c r="D57" s="36">
        <f>D6+D10+D14+D17+D28+D34+D45+D47+D51+D52</f>
        <v>70454</v>
      </c>
    </row>
    <row r="58" spans="1:4" s="20" customFormat="1" ht="15" customHeight="1">
      <c r="A58" s="43" t="s">
        <v>269</v>
      </c>
      <c r="B58" s="40">
        <f>B59+B62+B63+B65+B66</f>
        <v>1000</v>
      </c>
      <c r="C58" s="43" t="s">
        <v>270</v>
      </c>
      <c r="D58" s="36">
        <f>D59+D62+D63+D64+D65</f>
        <v>1360</v>
      </c>
    </row>
    <row r="59" spans="1:4" s="20" customFormat="1" ht="15" customHeight="1">
      <c r="A59" s="35" t="s">
        <v>271</v>
      </c>
      <c r="B59" s="40">
        <f>SUM(B60:B61)</f>
        <v>800</v>
      </c>
      <c r="C59" s="35" t="s">
        <v>272</v>
      </c>
      <c r="D59" s="36">
        <f>SUM(D60:D61)</f>
        <v>1360</v>
      </c>
    </row>
    <row r="60" spans="1:4" s="20" customFormat="1" ht="15" customHeight="1">
      <c r="A60" s="35" t="s">
        <v>273</v>
      </c>
      <c r="B60" s="40">
        <v>800</v>
      </c>
      <c r="C60" s="35" t="s">
        <v>274</v>
      </c>
      <c r="D60" s="36"/>
    </row>
    <row r="61" spans="1:4" s="20" customFormat="1" ht="15" customHeight="1">
      <c r="A61" s="35" t="s">
        <v>275</v>
      </c>
      <c r="B61" s="40"/>
      <c r="C61" s="35" t="s">
        <v>276</v>
      </c>
      <c r="D61" s="150">
        <v>1360</v>
      </c>
    </row>
    <row r="62" spans="1:4" s="20" customFormat="1" ht="15" customHeight="1">
      <c r="A62" s="35" t="s">
        <v>277</v>
      </c>
      <c r="B62" s="40">
        <v>200</v>
      </c>
      <c r="C62" s="35" t="s">
        <v>278</v>
      </c>
      <c r="D62" s="36"/>
    </row>
    <row r="63" spans="1:4" s="20" customFormat="1" ht="15" customHeight="1">
      <c r="A63" s="35" t="s">
        <v>279</v>
      </c>
      <c r="B63" s="40"/>
      <c r="C63" s="35" t="s">
        <v>280</v>
      </c>
      <c r="D63" s="36"/>
    </row>
    <row r="64" spans="1:4" s="20" customFormat="1" ht="15" customHeight="1">
      <c r="A64" s="35" t="s">
        <v>281</v>
      </c>
      <c r="B64" s="40"/>
      <c r="C64" s="44" t="s">
        <v>282</v>
      </c>
      <c r="D64" s="36"/>
    </row>
    <row r="65" spans="1:4" s="20" customFormat="1" ht="15" customHeight="1">
      <c r="A65" s="44" t="s">
        <v>283</v>
      </c>
      <c r="B65" s="40"/>
      <c r="C65" s="44" t="s">
        <v>284</v>
      </c>
      <c r="D65" s="36"/>
    </row>
    <row r="66" spans="1:4" s="20" customFormat="1" ht="15" customHeight="1">
      <c r="A66" s="44" t="s">
        <v>285</v>
      </c>
      <c r="B66" s="40"/>
      <c r="C66" s="44"/>
      <c r="D66" s="36"/>
    </row>
    <row r="67" spans="1:4" s="20" customFormat="1" ht="15" customHeight="1">
      <c r="A67" s="44"/>
      <c r="B67" s="40"/>
      <c r="C67" s="44"/>
      <c r="D67" s="36"/>
    </row>
    <row r="68" spans="1:4" s="20" customFormat="1" ht="15" customHeight="1">
      <c r="A68" s="41" t="s">
        <v>286</v>
      </c>
      <c r="B68" s="40">
        <f>B57+B58</f>
        <v>71814</v>
      </c>
      <c r="C68" s="41" t="s">
        <v>287</v>
      </c>
      <c r="D68" s="36">
        <f>D57+D58</f>
        <v>71814</v>
      </c>
    </row>
    <row r="69" spans="1:4">
      <c r="A69" s="203" t="s">
        <v>63</v>
      </c>
      <c r="B69" s="203"/>
      <c r="C69" s="203"/>
      <c r="D69" s="203"/>
    </row>
  </sheetData>
  <mergeCells count="4">
    <mergeCell ref="A2:D2"/>
    <mergeCell ref="A4:B4"/>
    <mergeCell ref="C4:D4"/>
    <mergeCell ref="A69:D69"/>
  </mergeCells>
  <phoneticPr fontId="20" type="noConversion"/>
  <printOptions horizontalCentered="1"/>
  <pageMargins left="0.78680555555555554" right="0.78680555555555554" top="0.68888888888888888" bottom="0.64930555555555558" header="0.5" footer="0.5"/>
  <pageSetup paperSize="9" scale="9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3"/>
  <sheetViews>
    <sheetView showZeros="0" workbookViewId="0">
      <selection activeCell="I21" sqref="I21"/>
    </sheetView>
  </sheetViews>
  <sheetFormatPr defaultRowHeight="12.75"/>
  <cols>
    <col min="1" max="1" width="26.375" style="1" customWidth="1"/>
    <col min="2" max="2" width="11.25" style="1" customWidth="1"/>
    <col min="3" max="3" width="12.125" style="1" customWidth="1"/>
    <col min="4" max="4" width="11.875" style="1" customWidth="1"/>
    <col min="5" max="5" width="13.75" style="1" customWidth="1"/>
    <col min="6" max="6" width="10.375" style="1" customWidth="1"/>
    <col min="7" max="7" width="12.25" style="1" customWidth="1"/>
    <col min="8" max="8" width="11.75" style="1" customWidth="1"/>
    <col min="9" max="9" width="12.625" style="1" customWidth="1"/>
    <col min="10" max="16384" width="9" style="1"/>
  </cols>
  <sheetData>
    <row r="1" spans="1:9" ht="19.5" customHeight="1">
      <c r="A1" s="2" t="s">
        <v>288</v>
      </c>
    </row>
    <row r="2" spans="1:9" ht="21.95" customHeight="1">
      <c r="A2" s="231" t="s">
        <v>311</v>
      </c>
      <c r="B2" s="231"/>
      <c r="C2" s="231"/>
      <c r="D2" s="232"/>
      <c r="E2" s="231"/>
      <c r="F2" s="231"/>
      <c r="G2" s="231"/>
      <c r="H2" s="231"/>
      <c r="I2" s="231"/>
    </row>
    <row r="3" spans="1:9" ht="15" customHeight="1">
      <c r="A3" s="3"/>
      <c r="B3" s="4"/>
      <c r="C3" s="5"/>
      <c r="D3" s="6"/>
      <c r="E3" s="4"/>
      <c r="F3" s="4"/>
      <c r="G3" s="4"/>
      <c r="H3" s="4"/>
      <c r="I3" s="18" t="s">
        <v>99</v>
      </c>
    </row>
    <row r="4" spans="1:9" ht="58.5" customHeight="1">
      <c r="A4" s="7" t="s">
        <v>289</v>
      </c>
      <c r="B4" s="8" t="s">
        <v>101</v>
      </c>
      <c r="C4" s="9" t="s">
        <v>290</v>
      </c>
      <c r="D4" s="9" t="s">
        <v>103</v>
      </c>
      <c r="E4" s="10" t="s">
        <v>104</v>
      </c>
      <c r="F4" s="11" t="s">
        <v>291</v>
      </c>
      <c r="G4" s="11" t="s">
        <v>106</v>
      </c>
      <c r="H4" s="11" t="s">
        <v>107</v>
      </c>
      <c r="I4" s="8" t="s">
        <v>108</v>
      </c>
    </row>
    <row r="5" spans="1:9" ht="20.100000000000001" customHeight="1">
      <c r="A5" s="12" t="s">
        <v>292</v>
      </c>
      <c r="B5" s="13">
        <v>25899</v>
      </c>
      <c r="C5" s="13">
        <f t="shared" ref="C5:I5" si="0">SUM(C6:C11)</f>
        <v>0</v>
      </c>
      <c r="D5" s="13">
        <f t="shared" si="0"/>
        <v>8024</v>
      </c>
      <c r="E5" s="13">
        <f t="shared" si="0"/>
        <v>17095</v>
      </c>
      <c r="F5" s="13">
        <f t="shared" si="0"/>
        <v>0</v>
      </c>
      <c r="G5" s="13">
        <f t="shared" si="0"/>
        <v>0</v>
      </c>
      <c r="H5" s="13">
        <f t="shared" si="0"/>
        <v>0</v>
      </c>
      <c r="I5" s="13">
        <f t="shared" si="0"/>
        <v>780</v>
      </c>
    </row>
    <row r="6" spans="1:9" ht="20.100000000000001" customHeight="1">
      <c r="A6" s="14" t="s">
        <v>293</v>
      </c>
      <c r="B6" s="13">
        <v>13122</v>
      </c>
      <c r="C6" s="13">
        <v>0</v>
      </c>
      <c r="D6" s="13">
        <v>2191</v>
      </c>
      <c r="E6" s="13">
        <v>10212</v>
      </c>
      <c r="F6" s="13"/>
      <c r="G6" s="13"/>
      <c r="H6" s="13"/>
      <c r="I6" s="13">
        <v>720</v>
      </c>
    </row>
    <row r="7" spans="1:9" ht="20.100000000000001" customHeight="1">
      <c r="A7" s="14" t="s">
        <v>294</v>
      </c>
      <c r="B7" s="13">
        <f>SUM(C7:I7)</f>
        <v>196</v>
      </c>
      <c r="C7" s="13">
        <v>0</v>
      </c>
      <c r="D7" s="13">
        <v>143</v>
      </c>
      <c r="E7" s="13">
        <v>18</v>
      </c>
      <c r="F7" s="13"/>
      <c r="G7" s="13"/>
      <c r="H7" s="13"/>
      <c r="I7" s="13">
        <v>35</v>
      </c>
    </row>
    <row r="8" spans="1:9" ht="20.100000000000001" customHeight="1">
      <c r="A8" s="15" t="s">
        <v>295</v>
      </c>
      <c r="B8" s="13">
        <f>SUM(C8:I8)</f>
        <v>12262</v>
      </c>
      <c r="C8" s="13">
        <v>0</v>
      </c>
      <c r="D8" s="13">
        <v>5532</v>
      </c>
      <c r="E8" s="13">
        <v>6730</v>
      </c>
      <c r="F8" s="13"/>
      <c r="G8" s="13"/>
      <c r="H8" s="13"/>
      <c r="I8" s="13"/>
    </row>
    <row r="9" spans="1:9" ht="20.100000000000001" customHeight="1">
      <c r="A9" s="15" t="s">
        <v>296</v>
      </c>
      <c r="B9" s="13">
        <f>SUM(C9:I9)</f>
        <v>155</v>
      </c>
      <c r="C9" s="13">
        <v>0</v>
      </c>
      <c r="D9" s="13">
        <v>155</v>
      </c>
      <c r="E9" s="13"/>
      <c r="F9" s="13"/>
      <c r="G9" s="13"/>
      <c r="H9" s="13"/>
      <c r="I9" s="13"/>
    </row>
    <row r="10" spans="1:9" ht="20.100000000000001" customHeight="1">
      <c r="A10" s="15" t="s">
        <v>297</v>
      </c>
      <c r="B10" s="13">
        <f>SUM(C10:I10)</f>
        <v>0</v>
      </c>
      <c r="C10" s="13">
        <v>0</v>
      </c>
      <c r="D10" s="13">
        <v>0</v>
      </c>
      <c r="E10" s="13"/>
      <c r="F10" s="13"/>
      <c r="G10" s="13"/>
      <c r="H10" s="13"/>
      <c r="I10" s="13"/>
    </row>
    <row r="11" spans="1:9" ht="20.100000000000001" customHeight="1">
      <c r="A11" s="15" t="s">
        <v>298</v>
      </c>
      <c r="B11" s="13">
        <f>SUM(C11:I11)</f>
        <v>163</v>
      </c>
      <c r="C11" s="13">
        <v>0</v>
      </c>
      <c r="D11" s="13">
        <v>3</v>
      </c>
      <c r="E11" s="13">
        <v>135</v>
      </c>
      <c r="F11" s="13"/>
      <c r="G11" s="13"/>
      <c r="H11" s="13"/>
      <c r="I11" s="13">
        <v>25</v>
      </c>
    </row>
    <row r="12" spans="1:9" ht="20.100000000000001" customHeight="1">
      <c r="A12" s="15" t="s">
        <v>299</v>
      </c>
      <c r="B12" s="13">
        <f t="shared" ref="B12:I12" si="1">SUM(B13:B19)</f>
        <v>24569</v>
      </c>
      <c r="C12" s="13">
        <f t="shared" si="1"/>
        <v>0</v>
      </c>
      <c r="D12" s="13">
        <f t="shared" si="1"/>
        <v>5795</v>
      </c>
      <c r="E12" s="13">
        <f t="shared" si="1"/>
        <v>17841</v>
      </c>
      <c r="F12" s="13">
        <f t="shared" si="1"/>
        <v>0</v>
      </c>
      <c r="G12" s="13">
        <f t="shared" si="1"/>
        <v>0</v>
      </c>
      <c r="H12" s="13">
        <f t="shared" si="1"/>
        <v>0</v>
      </c>
      <c r="I12" s="13">
        <f t="shared" si="1"/>
        <v>933</v>
      </c>
    </row>
    <row r="13" spans="1:9" ht="20.100000000000001" customHeight="1">
      <c r="A13" s="15" t="s">
        <v>300</v>
      </c>
      <c r="B13" s="13">
        <f>SUM(C13:I13)</f>
        <v>23732</v>
      </c>
      <c r="C13" s="13"/>
      <c r="D13" s="13">
        <v>5791</v>
      </c>
      <c r="E13" s="13">
        <v>17841</v>
      </c>
      <c r="F13" s="13"/>
      <c r="G13" s="13"/>
      <c r="H13" s="13"/>
      <c r="I13" s="13">
        <v>100</v>
      </c>
    </row>
    <row r="14" spans="1:9" ht="20.100000000000001" customHeight="1">
      <c r="A14" s="16" t="s">
        <v>301</v>
      </c>
      <c r="B14" s="13">
        <f t="shared" ref="B14:B19" si="2">SUM(C14:I14)</f>
        <v>320</v>
      </c>
      <c r="C14" s="13"/>
      <c r="D14" s="13"/>
      <c r="E14" s="13"/>
      <c r="F14" s="13"/>
      <c r="G14" s="13"/>
      <c r="H14" s="13"/>
      <c r="I14" s="13">
        <v>320</v>
      </c>
    </row>
    <row r="15" spans="1:9" ht="20.100000000000001" customHeight="1">
      <c r="A15" s="14" t="s">
        <v>302</v>
      </c>
      <c r="B15" s="13">
        <f t="shared" si="2"/>
        <v>14</v>
      </c>
      <c r="C15" s="13"/>
      <c r="D15" s="13">
        <v>4</v>
      </c>
      <c r="E15" s="13"/>
      <c r="F15" s="13"/>
      <c r="G15" s="13"/>
      <c r="H15" s="13"/>
      <c r="I15" s="13">
        <v>10</v>
      </c>
    </row>
    <row r="16" spans="1:9" ht="20.100000000000001" customHeight="1">
      <c r="A16" s="14" t="s">
        <v>303</v>
      </c>
      <c r="B16" s="13">
        <f t="shared" si="2"/>
        <v>288</v>
      </c>
      <c r="C16" s="13"/>
      <c r="D16" s="13"/>
      <c r="E16" s="13"/>
      <c r="F16" s="13"/>
      <c r="G16" s="13"/>
      <c r="H16" s="13"/>
      <c r="I16" s="13">
        <v>288</v>
      </c>
    </row>
    <row r="17" spans="1:9" ht="20.100000000000001" customHeight="1">
      <c r="A17" s="14" t="s">
        <v>304</v>
      </c>
      <c r="B17" s="13">
        <f t="shared" si="2"/>
        <v>200</v>
      </c>
      <c r="C17" s="13"/>
      <c r="D17" s="13"/>
      <c r="E17" s="13"/>
      <c r="F17" s="13"/>
      <c r="G17" s="13"/>
      <c r="H17" s="13"/>
      <c r="I17" s="13">
        <v>200</v>
      </c>
    </row>
    <row r="18" spans="1:9" ht="20.100000000000001" customHeight="1">
      <c r="A18" s="15" t="s">
        <v>305</v>
      </c>
      <c r="B18" s="13">
        <f t="shared" si="2"/>
        <v>15</v>
      </c>
      <c r="C18" s="13"/>
      <c r="D18" s="13"/>
      <c r="E18" s="13"/>
      <c r="F18" s="13"/>
      <c r="G18" s="13"/>
      <c r="H18" s="13"/>
      <c r="I18" s="13">
        <v>15</v>
      </c>
    </row>
    <row r="19" spans="1:9" ht="20.100000000000001" customHeight="1">
      <c r="A19" s="15" t="s">
        <v>306</v>
      </c>
      <c r="B19" s="13">
        <f t="shared" si="2"/>
        <v>0</v>
      </c>
      <c r="C19" s="13"/>
      <c r="D19" s="13"/>
      <c r="E19" s="13"/>
      <c r="F19" s="13"/>
      <c r="G19" s="13"/>
      <c r="H19" s="13"/>
      <c r="I19" s="13"/>
    </row>
    <row r="20" spans="1:9" ht="20.100000000000001" customHeight="1">
      <c r="A20" s="15" t="s">
        <v>307</v>
      </c>
      <c r="B20" s="13">
        <f>B5-B12</f>
        <v>1330</v>
      </c>
      <c r="C20" s="13">
        <f t="shared" ref="C20:I21" si="3">C5-C12</f>
        <v>0</v>
      </c>
      <c r="D20" s="13">
        <f t="shared" si="3"/>
        <v>2229</v>
      </c>
      <c r="E20" s="13">
        <f t="shared" si="3"/>
        <v>-746</v>
      </c>
      <c r="F20" s="13">
        <f t="shared" si="3"/>
        <v>0</v>
      </c>
      <c r="G20" s="13">
        <f t="shared" si="3"/>
        <v>0</v>
      </c>
      <c r="H20" s="13">
        <f t="shared" si="3"/>
        <v>0</v>
      </c>
      <c r="I20" s="13">
        <f t="shared" si="3"/>
        <v>-153</v>
      </c>
    </row>
    <row r="21" spans="1:9" ht="20.100000000000001" customHeight="1">
      <c r="A21" s="15" t="s">
        <v>308</v>
      </c>
      <c r="B21" s="13">
        <v>21371</v>
      </c>
      <c r="C21" s="13">
        <f t="shared" si="3"/>
        <v>0</v>
      </c>
      <c r="D21" s="13">
        <v>16788</v>
      </c>
      <c r="E21" s="13">
        <v>3100</v>
      </c>
      <c r="F21" s="13">
        <f t="shared" si="3"/>
        <v>0</v>
      </c>
      <c r="G21" s="13">
        <f t="shared" si="3"/>
        <v>0</v>
      </c>
      <c r="H21" s="13">
        <f t="shared" si="3"/>
        <v>0</v>
      </c>
      <c r="I21" s="13">
        <v>1483</v>
      </c>
    </row>
    <row r="22" spans="1:9">
      <c r="A22" s="17" t="s">
        <v>309</v>
      </c>
    </row>
    <row r="23" spans="1:9">
      <c r="A23" s="1" t="s">
        <v>310</v>
      </c>
    </row>
  </sheetData>
  <mergeCells count="1">
    <mergeCell ref="A2:I2"/>
  </mergeCells>
  <phoneticPr fontId="20" type="noConversion"/>
  <printOptions horizontalCentered="1"/>
  <pageMargins left="0.86597222222222225" right="0.86597222222222225" top="0.94444444444444442" bottom="0.51180555555555551" header="0.39305555555555555" footer="0.39305555555555555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279"/>
  <sheetViews>
    <sheetView tabSelected="1" topLeftCell="A379" workbookViewId="0">
      <selection activeCell="G396" sqref="G396"/>
    </sheetView>
  </sheetViews>
  <sheetFormatPr defaultRowHeight="14.25"/>
  <cols>
    <col min="1" max="1" width="42.375" style="128" customWidth="1"/>
    <col min="2" max="2" width="22.5" style="189" customWidth="1"/>
    <col min="3" max="3" width="17.75" style="199" customWidth="1"/>
    <col min="4" max="4" width="13.75" style="117" customWidth="1"/>
  </cols>
  <sheetData>
    <row r="1" spans="1:4">
      <c r="A1" s="123"/>
      <c r="B1" s="176"/>
      <c r="C1" s="177"/>
      <c r="D1" s="121" t="s">
        <v>312</v>
      </c>
    </row>
    <row r="2" spans="1:4" ht="20.25">
      <c r="A2" s="233" t="s">
        <v>905</v>
      </c>
      <c r="B2" s="233"/>
      <c r="C2" s="233"/>
      <c r="D2" s="233"/>
    </row>
    <row r="3" spans="1:4">
      <c r="A3" s="122"/>
      <c r="B3" s="176"/>
      <c r="C3" s="177"/>
      <c r="D3" s="121" t="s">
        <v>99</v>
      </c>
    </row>
    <row r="4" spans="1:4" ht="19.5" customHeight="1">
      <c r="A4" s="131" t="s">
        <v>213</v>
      </c>
      <c r="B4" s="178" t="s">
        <v>1373</v>
      </c>
      <c r="C4" s="179" t="s">
        <v>1374</v>
      </c>
      <c r="D4" s="124" t="s">
        <v>313</v>
      </c>
    </row>
    <row r="5" spans="1:4">
      <c r="A5" s="137" t="s">
        <v>314</v>
      </c>
      <c r="B5" s="180">
        <v>80797</v>
      </c>
      <c r="C5" s="181">
        <v>90330</v>
      </c>
      <c r="D5" s="120"/>
    </row>
    <row r="6" spans="1:4">
      <c r="A6" s="138" t="s">
        <v>315</v>
      </c>
      <c r="B6" s="182">
        <v>456</v>
      </c>
      <c r="C6" s="181">
        <v>2810</v>
      </c>
      <c r="D6" s="120"/>
    </row>
    <row r="7" spans="1:4">
      <c r="A7" s="132" t="s">
        <v>316</v>
      </c>
      <c r="B7" s="183">
        <v>200</v>
      </c>
      <c r="C7" s="168">
        <v>1388</v>
      </c>
      <c r="D7" s="120"/>
    </row>
    <row r="8" spans="1:4">
      <c r="A8" s="132" t="s">
        <v>317</v>
      </c>
      <c r="B8" s="183">
        <v>150</v>
      </c>
      <c r="C8" s="168">
        <v>661</v>
      </c>
      <c r="D8" s="120"/>
    </row>
    <row r="9" spans="1:4">
      <c r="A9" s="133" t="s">
        <v>318</v>
      </c>
      <c r="B9" s="183"/>
      <c r="C9" s="168"/>
      <c r="D9" s="120"/>
    </row>
    <row r="10" spans="1:4">
      <c r="A10" s="133" t="s">
        <v>319</v>
      </c>
      <c r="B10" s="183">
        <v>30</v>
      </c>
      <c r="C10" s="168">
        <v>57</v>
      </c>
      <c r="D10" s="120"/>
    </row>
    <row r="11" spans="1:4">
      <c r="A11" s="133" t="s">
        <v>320</v>
      </c>
      <c r="B11" s="183"/>
      <c r="C11" s="168"/>
      <c r="D11" s="120"/>
    </row>
    <row r="12" spans="1:4">
      <c r="A12" s="130" t="s">
        <v>321</v>
      </c>
      <c r="B12" s="183"/>
      <c r="C12" s="168"/>
      <c r="D12" s="120"/>
    </row>
    <row r="13" spans="1:4">
      <c r="A13" s="130" t="s">
        <v>322</v>
      </c>
      <c r="B13" s="183"/>
      <c r="C13" s="168"/>
      <c r="D13" s="120"/>
    </row>
    <row r="14" spans="1:4">
      <c r="A14" s="130" t="s">
        <v>323</v>
      </c>
      <c r="B14" s="183"/>
      <c r="C14" s="168"/>
      <c r="D14" s="120"/>
    </row>
    <row r="15" spans="1:4">
      <c r="A15" s="130" t="s">
        <v>324</v>
      </c>
      <c r="B15" s="183"/>
      <c r="C15" s="168"/>
      <c r="D15" s="120"/>
    </row>
    <row r="16" spans="1:4">
      <c r="A16" s="130" t="s">
        <v>325</v>
      </c>
      <c r="B16" s="183"/>
      <c r="C16" s="168"/>
      <c r="D16" s="120"/>
    </row>
    <row r="17" spans="1:4">
      <c r="A17" s="130" t="s">
        <v>326</v>
      </c>
      <c r="B17" s="183">
        <v>76</v>
      </c>
      <c r="C17" s="168">
        <v>704</v>
      </c>
      <c r="D17" s="120"/>
    </row>
    <row r="18" spans="1:4">
      <c r="A18" s="138" t="s">
        <v>327</v>
      </c>
      <c r="B18" s="182">
        <v>436</v>
      </c>
      <c r="C18" s="181">
        <v>2975</v>
      </c>
      <c r="D18" s="120"/>
    </row>
    <row r="19" spans="1:4">
      <c r="A19" s="132" t="s">
        <v>316</v>
      </c>
      <c r="B19" s="183">
        <v>200</v>
      </c>
      <c r="C19" s="168">
        <v>1763</v>
      </c>
      <c r="D19" s="120"/>
    </row>
    <row r="20" spans="1:4">
      <c r="A20" s="132" t="s">
        <v>317</v>
      </c>
      <c r="B20" s="183">
        <v>150</v>
      </c>
      <c r="C20" s="168">
        <v>259</v>
      </c>
      <c r="D20" s="120"/>
    </row>
    <row r="21" spans="1:4">
      <c r="A21" s="133" t="s">
        <v>318</v>
      </c>
      <c r="B21" s="183"/>
      <c r="C21" s="168"/>
      <c r="D21" s="120"/>
    </row>
    <row r="22" spans="1:4">
      <c r="A22" s="133" t="s">
        <v>328</v>
      </c>
      <c r="B22" s="183">
        <v>30</v>
      </c>
      <c r="C22" s="168">
        <v>96</v>
      </c>
      <c r="D22" s="120"/>
    </row>
    <row r="23" spans="1:4">
      <c r="A23" s="133" t="s">
        <v>329</v>
      </c>
      <c r="B23" s="183"/>
      <c r="C23" s="168"/>
      <c r="D23" s="120"/>
    </row>
    <row r="24" spans="1:4">
      <c r="A24" s="133" t="s">
        <v>330</v>
      </c>
      <c r="B24" s="183"/>
      <c r="C24" s="168"/>
      <c r="D24" s="120"/>
    </row>
    <row r="25" spans="1:4">
      <c r="A25" s="133" t="s">
        <v>325</v>
      </c>
      <c r="B25" s="183"/>
      <c r="C25" s="168"/>
      <c r="D25" s="120"/>
    </row>
    <row r="26" spans="1:4">
      <c r="A26" s="133" t="s">
        <v>331</v>
      </c>
      <c r="B26" s="183">
        <v>56</v>
      </c>
      <c r="C26" s="168">
        <v>857</v>
      </c>
      <c r="D26" s="120"/>
    </row>
    <row r="27" spans="1:4">
      <c r="A27" s="138" t="s">
        <v>332</v>
      </c>
      <c r="B27" s="182">
        <v>8958</v>
      </c>
      <c r="C27" s="181">
        <v>36315</v>
      </c>
      <c r="D27" s="120"/>
    </row>
    <row r="28" spans="1:4">
      <c r="A28" s="132" t="s">
        <v>316</v>
      </c>
      <c r="B28" s="183">
        <v>3000</v>
      </c>
      <c r="C28" s="168">
        <v>13349</v>
      </c>
      <c r="D28" s="120"/>
    </row>
    <row r="29" spans="1:4">
      <c r="A29" s="132" t="s">
        <v>317</v>
      </c>
      <c r="B29" s="183">
        <v>1143</v>
      </c>
      <c r="C29" s="168">
        <v>13593</v>
      </c>
      <c r="D29" s="120"/>
    </row>
    <row r="30" spans="1:4">
      <c r="A30" s="133" t="s">
        <v>318</v>
      </c>
      <c r="B30" s="183">
        <v>1051</v>
      </c>
      <c r="C30" s="168">
        <v>2218</v>
      </c>
      <c r="D30" s="120"/>
    </row>
    <row r="31" spans="1:4">
      <c r="A31" s="133" t="s">
        <v>333</v>
      </c>
      <c r="B31" s="183"/>
      <c r="C31" s="168"/>
      <c r="D31" s="120"/>
    </row>
    <row r="32" spans="1:4">
      <c r="A32" s="133" t="s">
        <v>1269</v>
      </c>
      <c r="B32" s="183"/>
      <c r="C32" s="168"/>
      <c r="D32" s="120"/>
    </row>
    <row r="33" spans="1:4">
      <c r="A33" s="134" t="s">
        <v>335</v>
      </c>
      <c r="B33" s="183"/>
      <c r="C33" s="168"/>
      <c r="D33" s="120"/>
    </row>
    <row r="34" spans="1:4">
      <c r="A34" s="132" t="s">
        <v>336</v>
      </c>
      <c r="B34" s="183">
        <v>220</v>
      </c>
      <c r="C34" s="168">
        <v>196</v>
      </c>
      <c r="D34" s="120"/>
    </row>
    <row r="35" spans="1:4">
      <c r="A35" s="133" t="s">
        <v>337</v>
      </c>
      <c r="B35" s="183"/>
      <c r="C35" s="168"/>
      <c r="D35" s="120"/>
    </row>
    <row r="36" spans="1:4">
      <c r="A36" s="133" t="s">
        <v>325</v>
      </c>
      <c r="B36" s="183"/>
      <c r="C36" s="168"/>
      <c r="D36" s="120"/>
    </row>
    <row r="37" spans="1:4">
      <c r="A37" s="133" t="s">
        <v>338</v>
      </c>
      <c r="B37" s="183">
        <v>3544</v>
      </c>
      <c r="C37" s="168">
        <v>6959</v>
      </c>
      <c r="D37" s="120"/>
    </row>
    <row r="38" spans="1:4">
      <c r="A38" s="138" t="s">
        <v>339</v>
      </c>
      <c r="B38" s="182">
        <v>481</v>
      </c>
      <c r="C38" s="181">
        <v>4133</v>
      </c>
      <c r="D38" s="120"/>
    </row>
    <row r="39" spans="1:4">
      <c r="A39" s="132" t="s">
        <v>316</v>
      </c>
      <c r="B39" s="183">
        <v>150</v>
      </c>
      <c r="C39" s="168">
        <v>1360</v>
      </c>
      <c r="D39" s="120"/>
    </row>
    <row r="40" spans="1:4">
      <c r="A40" s="132" t="s">
        <v>317</v>
      </c>
      <c r="B40" s="183">
        <v>80</v>
      </c>
      <c r="C40" s="168"/>
      <c r="D40" s="120"/>
    </row>
    <row r="41" spans="1:4">
      <c r="A41" s="133" t="s">
        <v>318</v>
      </c>
      <c r="B41" s="183"/>
      <c r="C41" s="168"/>
      <c r="D41" s="120"/>
    </row>
    <row r="42" spans="1:4">
      <c r="A42" s="133" t="s">
        <v>340</v>
      </c>
      <c r="B42" s="183"/>
      <c r="C42" s="168"/>
      <c r="D42" s="120"/>
    </row>
    <row r="43" spans="1:4">
      <c r="A43" s="133" t="s">
        <v>341</v>
      </c>
      <c r="B43" s="183"/>
      <c r="C43" s="168"/>
      <c r="D43" s="120"/>
    </row>
    <row r="44" spans="1:4">
      <c r="A44" s="132" t="s">
        <v>342</v>
      </c>
      <c r="B44" s="183"/>
      <c r="C44" s="168"/>
      <c r="D44" s="120"/>
    </row>
    <row r="45" spans="1:4">
      <c r="A45" s="132" t="s">
        <v>343</v>
      </c>
      <c r="B45" s="183"/>
      <c r="C45" s="168"/>
      <c r="D45" s="120"/>
    </row>
    <row r="46" spans="1:4">
      <c r="A46" s="132" t="s">
        <v>344</v>
      </c>
      <c r="B46" s="183"/>
      <c r="C46" s="168"/>
      <c r="D46" s="120"/>
    </row>
    <row r="47" spans="1:4">
      <c r="A47" s="132" t="s">
        <v>325</v>
      </c>
      <c r="B47" s="183"/>
      <c r="C47" s="168">
        <v>2179</v>
      </c>
      <c r="D47" s="120"/>
    </row>
    <row r="48" spans="1:4">
      <c r="A48" s="133" t="s">
        <v>345</v>
      </c>
      <c r="B48" s="183">
        <v>251</v>
      </c>
      <c r="C48" s="168">
        <v>594</v>
      </c>
      <c r="D48" s="120"/>
    </row>
    <row r="49" spans="1:4">
      <c r="A49" s="139" t="s">
        <v>346</v>
      </c>
      <c r="B49" s="182">
        <v>200</v>
      </c>
      <c r="C49" s="181">
        <v>1729</v>
      </c>
      <c r="D49" s="120"/>
    </row>
    <row r="50" spans="1:4">
      <c r="A50" s="133" t="s">
        <v>316</v>
      </c>
      <c r="B50" s="183">
        <v>100</v>
      </c>
      <c r="C50" s="168">
        <v>881</v>
      </c>
      <c r="D50" s="120"/>
    </row>
    <row r="51" spans="1:4">
      <c r="A51" s="130" t="s">
        <v>317</v>
      </c>
      <c r="B51" s="183">
        <v>40</v>
      </c>
      <c r="C51" s="168">
        <v>192</v>
      </c>
      <c r="D51" s="120"/>
    </row>
    <row r="52" spans="1:4">
      <c r="A52" s="132" t="s">
        <v>318</v>
      </c>
      <c r="B52" s="183"/>
      <c r="C52" s="168"/>
      <c r="D52" s="120"/>
    </row>
    <row r="53" spans="1:4">
      <c r="A53" s="132" t="s">
        <v>347</v>
      </c>
      <c r="B53" s="183"/>
      <c r="C53" s="168"/>
      <c r="D53" s="120"/>
    </row>
    <row r="54" spans="1:4">
      <c r="A54" s="132" t="s">
        <v>348</v>
      </c>
      <c r="B54" s="183"/>
      <c r="C54" s="168">
        <v>62</v>
      </c>
      <c r="D54" s="120"/>
    </row>
    <row r="55" spans="1:4">
      <c r="A55" s="133" t="s">
        <v>349</v>
      </c>
      <c r="B55" s="183"/>
      <c r="C55" s="168"/>
      <c r="D55" s="120"/>
    </row>
    <row r="56" spans="1:4">
      <c r="A56" s="133" t="s">
        <v>350</v>
      </c>
      <c r="B56" s="183">
        <v>60</v>
      </c>
      <c r="C56" s="168">
        <v>402</v>
      </c>
      <c r="D56" s="120"/>
    </row>
    <row r="57" spans="1:4">
      <c r="A57" s="133" t="s">
        <v>351</v>
      </c>
      <c r="B57" s="183"/>
      <c r="C57" s="168"/>
      <c r="D57" s="120"/>
    </row>
    <row r="58" spans="1:4">
      <c r="A58" s="132" t="s">
        <v>325</v>
      </c>
      <c r="B58" s="183"/>
      <c r="C58" s="168"/>
      <c r="D58" s="120"/>
    </row>
    <row r="59" spans="1:4">
      <c r="A59" s="133" t="s">
        <v>352</v>
      </c>
      <c r="B59" s="183"/>
      <c r="C59" s="168">
        <v>192</v>
      </c>
      <c r="D59" s="120"/>
    </row>
    <row r="60" spans="1:4">
      <c r="A60" s="140" t="s">
        <v>353</v>
      </c>
      <c r="B60" s="182">
        <v>1734</v>
      </c>
      <c r="C60" s="181">
        <v>10298</v>
      </c>
      <c r="D60" s="120"/>
    </row>
    <row r="61" spans="1:4">
      <c r="A61" s="133" t="s">
        <v>316</v>
      </c>
      <c r="B61" s="183">
        <v>700</v>
      </c>
      <c r="C61" s="168">
        <v>4148</v>
      </c>
      <c r="D61" s="120"/>
    </row>
    <row r="62" spans="1:4">
      <c r="A62" s="130" t="s">
        <v>317</v>
      </c>
      <c r="B62" s="183">
        <v>500</v>
      </c>
      <c r="C62" s="168">
        <v>2141</v>
      </c>
      <c r="D62" s="120"/>
    </row>
    <row r="63" spans="1:4">
      <c r="A63" s="130" t="s">
        <v>318</v>
      </c>
      <c r="B63" s="183"/>
      <c r="C63" s="168">
        <v>72</v>
      </c>
      <c r="D63" s="120"/>
    </row>
    <row r="64" spans="1:4">
      <c r="A64" s="130" t="s">
        <v>354</v>
      </c>
      <c r="B64" s="183"/>
      <c r="C64" s="168"/>
      <c r="D64" s="120"/>
    </row>
    <row r="65" spans="1:4">
      <c r="A65" s="130" t="s">
        <v>355</v>
      </c>
      <c r="B65" s="183">
        <v>40</v>
      </c>
      <c r="C65" s="168">
        <v>632</v>
      </c>
      <c r="D65" s="120"/>
    </row>
    <row r="66" spans="1:4">
      <c r="A66" s="130" t="s">
        <v>356</v>
      </c>
      <c r="B66" s="183"/>
      <c r="C66" s="168"/>
      <c r="D66" s="120"/>
    </row>
    <row r="67" spans="1:4">
      <c r="A67" s="132" t="s">
        <v>357</v>
      </c>
      <c r="B67" s="183"/>
      <c r="C67" s="168"/>
      <c r="D67" s="120"/>
    </row>
    <row r="68" spans="1:4">
      <c r="A68" s="133" t="s">
        <v>358</v>
      </c>
      <c r="B68" s="183"/>
      <c r="C68" s="168"/>
      <c r="D68" s="120"/>
    </row>
    <row r="69" spans="1:4">
      <c r="A69" s="133" t="s">
        <v>325</v>
      </c>
      <c r="B69" s="183">
        <v>50</v>
      </c>
      <c r="C69" s="168">
        <v>2285</v>
      </c>
      <c r="D69" s="120"/>
    </row>
    <row r="70" spans="1:4">
      <c r="A70" s="133" t="s">
        <v>359</v>
      </c>
      <c r="B70" s="183">
        <v>444</v>
      </c>
      <c r="C70" s="168">
        <v>1020</v>
      </c>
      <c r="D70" s="120"/>
    </row>
    <row r="71" spans="1:4">
      <c r="A71" s="138" t="s">
        <v>360</v>
      </c>
      <c r="B71" s="182">
        <v>400</v>
      </c>
      <c r="C71" s="181"/>
      <c r="D71" s="120"/>
    </row>
    <row r="72" spans="1:4">
      <c r="A72" s="132" t="s">
        <v>316</v>
      </c>
      <c r="B72" s="183"/>
      <c r="C72" s="181"/>
      <c r="D72" s="120"/>
    </row>
    <row r="73" spans="1:4">
      <c r="A73" s="132" t="s">
        <v>317</v>
      </c>
      <c r="B73" s="183"/>
      <c r="C73" s="181"/>
      <c r="D73" s="120"/>
    </row>
    <row r="74" spans="1:4">
      <c r="A74" s="169" t="s">
        <v>1375</v>
      </c>
      <c r="B74" s="175">
        <v>400</v>
      </c>
      <c r="C74" s="183"/>
      <c r="D74" s="169"/>
    </row>
    <row r="75" spans="1:4">
      <c r="A75" s="133" t="s">
        <v>318</v>
      </c>
      <c r="B75" s="183"/>
      <c r="C75" s="181"/>
      <c r="D75" s="120"/>
    </row>
    <row r="76" spans="1:4">
      <c r="A76" s="132" t="s">
        <v>357</v>
      </c>
      <c r="B76" s="183"/>
      <c r="C76" s="181"/>
      <c r="D76" s="120"/>
    </row>
    <row r="77" spans="1:4">
      <c r="A77" s="133" t="s">
        <v>1270</v>
      </c>
      <c r="B77" s="183"/>
      <c r="C77" s="181"/>
      <c r="D77" s="120"/>
    </row>
    <row r="78" spans="1:4">
      <c r="A78" s="133" t="s">
        <v>325</v>
      </c>
      <c r="B78" s="183"/>
      <c r="C78" s="181"/>
      <c r="D78" s="120"/>
    </row>
    <row r="79" spans="1:4">
      <c r="A79" s="133" t="s">
        <v>361</v>
      </c>
      <c r="B79" s="183"/>
      <c r="C79" s="181"/>
      <c r="D79" s="120"/>
    </row>
    <row r="80" spans="1:4">
      <c r="A80" s="139" t="s">
        <v>362</v>
      </c>
      <c r="B80" s="182">
        <v>636</v>
      </c>
      <c r="C80" s="181">
        <v>2141</v>
      </c>
      <c r="D80" s="120"/>
    </row>
    <row r="81" spans="1:4">
      <c r="A81" s="132" t="s">
        <v>316</v>
      </c>
      <c r="B81" s="183">
        <v>200</v>
      </c>
      <c r="C81" s="168">
        <v>929</v>
      </c>
      <c r="D81" s="120"/>
    </row>
    <row r="82" spans="1:4">
      <c r="A82" s="132" t="s">
        <v>317</v>
      </c>
      <c r="B82" s="183">
        <v>90</v>
      </c>
      <c r="C82" s="168">
        <v>340</v>
      </c>
      <c r="D82" s="120"/>
    </row>
    <row r="83" spans="1:4">
      <c r="A83" s="132" t="s">
        <v>318</v>
      </c>
      <c r="B83" s="183"/>
      <c r="C83" s="168"/>
      <c r="D83" s="120"/>
    </row>
    <row r="84" spans="1:4">
      <c r="A84" s="141" t="s">
        <v>363</v>
      </c>
      <c r="B84" s="183">
        <v>70</v>
      </c>
      <c r="C84" s="168">
        <v>24</v>
      </c>
      <c r="D84" s="120"/>
    </row>
    <row r="85" spans="1:4">
      <c r="A85" s="133" t="s">
        <v>364</v>
      </c>
      <c r="B85" s="183"/>
      <c r="C85" s="168"/>
      <c r="D85" s="120"/>
    </row>
    <row r="86" spans="1:4">
      <c r="A86" s="133" t="s">
        <v>357</v>
      </c>
      <c r="B86" s="183"/>
      <c r="C86" s="168"/>
      <c r="D86" s="120"/>
    </row>
    <row r="87" spans="1:4">
      <c r="A87" s="133" t="s">
        <v>325</v>
      </c>
      <c r="B87" s="183"/>
      <c r="C87" s="168"/>
      <c r="D87" s="120"/>
    </row>
    <row r="88" spans="1:4">
      <c r="A88" s="130" t="s">
        <v>365</v>
      </c>
      <c r="B88" s="183">
        <v>276</v>
      </c>
      <c r="C88" s="168">
        <v>848</v>
      </c>
      <c r="D88" s="120"/>
    </row>
    <row r="89" spans="1:4">
      <c r="A89" s="138" t="s">
        <v>366</v>
      </c>
      <c r="B89" s="184"/>
      <c r="C89" s="181"/>
      <c r="D89" s="120"/>
    </row>
    <row r="90" spans="1:4">
      <c r="A90" s="132" t="s">
        <v>316</v>
      </c>
      <c r="B90" s="184"/>
      <c r="C90" s="181"/>
      <c r="D90" s="120"/>
    </row>
    <row r="91" spans="1:4">
      <c r="A91" s="133" t="s">
        <v>317</v>
      </c>
      <c r="B91" s="184"/>
      <c r="C91" s="181"/>
      <c r="D91" s="120"/>
    </row>
    <row r="92" spans="1:4">
      <c r="A92" s="133" t="s">
        <v>318</v>
      </c>
      <c r="B92" s="184"/>
      <c r="C92" s="181"/>
      <c r="D92" s="120"/>
    </row>
    <row r="93" spans="1:4">
      <c r="A93" s="132" t="s">
        <v>367</v>
      </c>
      <c r="B93" s="184"/>
      <c r="C93" s="181"/>
      <c r="D93" s="120"/>
    </row>
    <row r="94" spans="1:4">
      <c r="A94" s="132" t="s">
        <v>368</v>
      </c>
      <c r="B94" s="184"/>
      <c r="C94" s="181"/>
      <c r="D94" s="120"/>
    </row>
    <row r="95" spans="1:4">
      <c r="A95" s="132" t="s">
        <v>357</v>
      </c>
      <c r="B95" s="184"/>
      <c r="C95" s="181"/>
      <c r="D95" s="120"/>
    </row>
    <row r="96" spans="1:4">
      <c r="A96" s="132" t="s">
        <v>369</v>
      </c>
      <c r="B96" s="184"/>
      <c r="C96" s="181"/>
      <c r="D96" s="120"/>
    </row>
    <row r="97" spans="1:4">
      <c r="A97" s="132" t="s">
        <v>370</v>
      </c>
      <c r="B97" s="184"/>
      <c r="C97" s="181"/>
      <c r="D97" s="120"/>
    </row>
    <row r="98" spans="1:4">
      <c r="A98" s="132" t="s">
        <v>371</v>
      </c>
      <c r="B98" s="184"/>
      <c r="C98" s="181"/>
      <c r="D98" s="120"/>
    </row>
    <row r="99" spans="1:4">
      <c r="A99" s="132" t="s">
        <v>372</v>
      </c>
      <c r="B99" s="184"/>
      <c r="C99" s="181"/>
      <c r="D99" s="120"/>
    </row>
    <row r="100" spans="1:4">
      <c r="A100" s="133" t="s">
        <v>325</v>
      </c>
      <c r="B100" s="184"/>
      <c r="C100" s="181"/>
      <c r="D100" s="120"/>
    </row>
    <row r="101" spans="1:4">
      <c r="A101" s="133" t="s">
        <v>373</v>
      </c>
      <c r="B101" s="184"/>
      <c r="C101" s="181"/>
      <c r="D101" s="120"/>
    </row>
    <row r="102" spans="1:4">
      <c r="A102" s="170" t="s">
        <v>1376</v>
      </c>
      <c r="B102" s="182">
        <v>171</v>
      </c>
      <c r="C102" s="182"/>
      <c r="D102" s="174"/>
    </row>
    <row r="103" spans="1:4">
      <c r="A103" s="171" t="s">
        <v>316</v>
      </c>
      <c r="B103" s="183">
        <v>130</v>
      </c>
      <c r="C103" s="183"/>
      <c r="D103" s="174"/>
    </row>
    <row r="104" spans="1:4">
      <c r="A104" s="172" t="s">
        <v>317</v>
      </c>
      <c r="B104" s="183">
        <v>20</v>
      </c>
      <c r="C104" s="183"/>
      <c r="D104" s="174"/>
    </row>
    <row r="105" spans="1:4">
      <c r="A105" s="172" t="s">
        <v>318</v>
      </c>
      <c r="B105" s="183"/>
      <c r="C105" s="183"/>
      <c r="D105" s="174"/>
    </row>
    <row r="106" spans="1:4">
      <c r="A106" s="172" t="s">
        <v>374</v>
      </c>
      <c r="B106" s="183"/>
      <c r="C106" s="183"/>
      <c r="D106" s="174"/>
    </row>
    <row r="107" spans="1:4">
      <c r="A107" s="171" t="s">
        <v>375</v>
      </c>
      <c r="B107" s="183"/>
      <c r="C107" s="183"/>
      <c r="D107" s="174"/>
    </row>
    <row r="108" spans="1:4">
      <c r="A108" s="171" t="s">
        <v>376</v>
      </c>
      <c r="B108" s="183"/>
      <c r="C108" s="183"/>
      <c r="D108" s="174"/>
    </row>
    <row r="109" spans="1:4">
      <c r="A109" s="172" t="s">
        <v>377</v>
      </c>
      <c r="B109" s="183"/>
      <c r="C109" s="183"/>
      <c r="D109" s="174"/>
    </row>
    <row r="110" spans="1:4">
      <c r="A110" s="173" t="s">
        <v>325</v>
      </c>
      <c r="B110" s="183"/>
      <c r="C110" s="183"/>
      <c r="D110" s="174"/>
    </row>
    <row r="111" spans="1:4">
      <c r="A111" s="171" t="s">
        <v>1377</v>
      </c>
      <c r="B111" s="183">
        <v>21</v>
      </c>
      <c r="C111" s="183"/>
      <c r="D111" s="174"/>
    </row>
    <row r="112" spans="1:4">
      <c r="A112" s="142" t="s">
        <v>378</v>
      </c>
      <c r="B112" s="182">
        <v>1292</v>
      </c>
      <c r="C112" s="181">
        <v>9072</v>
      </c>
      <c r="D112" s="120"/>
    </row>
    <row r="113" spans="1:4">
      <c r="A113" s="132" t="s">
        <v>316</v>
      </c>
      <c r="B113" s="183">
        <v>710</v>
      </c>
      <c r="C113" s="168">
        <v>2826</v>
      </c>
      <c r="D113" s="120"/>
    </row>
    <row r="114" spans="1:4">
      <c r="A114" s="132" t="s">
        <v>317</v>
      </c>
      <c r="B114" s="183">
        <v>200</v>
      </c>
      <c r="C114" s="168">
        <v>2012</v>
      </c>
      <c r="D114" s="120"/>
    </row>
    <row r="115" spans="1:4">
      <c r="A115" s="132" t="s">
        <v>318</v>
      </c>
      <c r="B115" s="183"/>
      <c r="C115" s="168"/>
      <c r="D115" s="120"/>
    </row>
    <row r="116" spans="1:4">
      <c r="A116" s="133" t="s">
        <v>379</v>
      </c>
      <c r="B116" s="183"/>
      <c r="C116" s="168"/>
      <c r="D116" s="120"/>
    </row>
    <row r="117" spans="1:4">
      <c r="A117" s="133" t="s">
        <v>380</v>
      </c>
      <c r="B117" s="183"/>
      <c r="C117" s="168"/>
      <c r="D117" s="120"/>
    </row>
    <row r="118" spans="1:4">
      <c r="A118" s="133" t="s">
        <v>381</v>
      </c>
      <c r="B118" s="183"/>
      <c r="C118" s="168">
        <v>517</v>
      </c>
      <c r="D118" s="120"/>
    </row>
    <row r="119" spans="1:4">
      <c r="A119" s="132" t="s">
        <v>325</v>
      </c>
      <c r="B119" s="183"/>
      <c r="C119" s="168"/>
      <c r="D119" s="120"/>
    </row>
    <row r="120" spans="1:4">
      <c r="A120" s="132" t="s">
        <v>382</v>
      </c>
      <c r="B120" s="183">
        <v>382</v>
      </c>
      <c r="C120" s="168">
        <v>3717</v>
      </c>
      <c r="D120" s="120"/>
    </row>
    <row r="121" spans="1:4">
      <c r="A121" s="136" t="s">
        <v>383</v>
      </c>
      <c r="B121" s="182">
        <v>1091</v>
      </c>
      <c r="C121" s="181">
        <v>948</v>
      </c>
      <c r="D121" s="120"/>
    </row>
    <row r="122" spans="1:4">
      <c r="A122" s="132" t="s">
        <v>316</v>
      </c>
      <c r="B122" s="183">
        <v>150</v>
      </c>
      <c r="C122" s="168">
        <v>263</v>
      </c>
      <c r="D122" s="120"/>
    </row>
    <row r="123" spans="1:4">
      <c r="A123" s="132" t="s">
        <v>317</v>
      </c>
      <c r="B123" s="183">
        <v>20</v>
      </c>
      <c r="C123" s="168"/>
      <c r="D123" s="120"/>
    </row>
    <row r="124" spans="1:4">
      <c r="A124" s="132" t="s">
        <v>318</v>
      </c>
      <c r="B124" s="183"/>
      <c r="C124" s="168"/>
      <c r="D124" s="120"/>
    </row>
    <row r="125" spans="1:4">
      <c r="A125" s="133" t="s">
        <v>384</v>
      </c>
      <c r="B125" s="183">
        <v>100</v>
      </c>
      <c r="C125" s="168"/>
      <c r="D125" s="120"/>
    </row>
    <row r="126" spans="1:4">
      <c r="A126" s="133" t="s">
        <v>385</v>
      </c>
      <c r="B126" s="183"/>
      <c r="C126" s="168"/>
      <c r="D126" s="120"/>
    </row>
    <row r="127" spans="1:4">
      <c r="A127" s="133" t="s">
        <v>386</v>
      </c>
      <c r="B127" s="183">
        <v>10</v>
      </c>
      <c r="C127" s="168"/>
      <c r="D127" s="120"/>
    </row>
    <row r="128" spans="1:4">
      <c r="A128" s="132" t="s">
        <v>387</v>
      </c>
      <c r="B128" s="183"/>
      <c r="C128" s="168"/>
      <c r="D128" s="120"/>
    </row>
    <row r="129" spans="1:4">
      <c r="A129" s="132" t="s">
        <v>388</v>
      </c>
      <c r="B129" s="183">
        <v>800</v>
      </c>
      <c r="C129" s="168"/>
      <c r="D129" s="120"/>
    </row>
    <row r="130" spans="1:4">
      <c r="A130" s="132" t="s">
        <v>325</v>
      </c>
      <c r="B130" s="183"/>
      <c r="C130" s="168">
        <v>551</v>
      </c>
      <c r="D130" s="120"/>
    </row>
    <row r="131" spans="1:4">
      <c r="A131" s="133" t="s">
        <v>389</v>
      </c>
      <c r="B131" s="183">
        <v>11</v>
      </c>
      <c r="C131" s="168">
        <v>134</v>
      </c>
      <c r="D131" s="120"/>
    </row>
    <row r="132" spans="1:4">
      <c r="A132" s="139" t="s">
        <v>390</v>
      </c>
      <c r="B132" s="184"/>
      <c r="C132" s="181"/>
      <c r="D132" s="120"/>
    </row>
    <row r="133" spans="1:4">
      <c r="A133" s="133" t="s">
        <v>316</v>
      </c>
      <c r="B133" s="184"/>
      <c r="C133" s="181"/>
      <c r="D133" s="120"/>
    </row>
    <row r="134" spans="1:4">
      <c r="A134" s="130" t="s">
        <v>317</v>
      </c>
      <c r="B134" s="184"/>
      <c r="C134" s="181"/>
      <c r="D134" s="120"/>
    </row>
    <row r="135" spans="1:4">
      <c r="A135" s="132" t="s">
        <v>318</v>
      </c>
      <c r="B135" s="184"/>
      <c r="C135" s="181"/>
      <c r="D135" s="120"/>
    </row>
    <row r="136" spans="1:4">
      <c r="A136" s="132" t="s">
        <v>391</v>
      </c>
      <c r="B136" s="184"/>
      <c r="C136" s="181"/>
      <c r="D136" s="120"/>
    </row>
    <row r="137" spans="1:4">
      <c r="A137" s="132" t="s">
        <v>1271</v>
      </c>
      <c r="B137" s="184"/>
      <c r="C137" s="181"/>
      <c r="D137" s="120"/>
    </row>
    <row r="138" spans="1:4">
      <c r="A138" s="133" t="s">
        <v>1272</v>
      </c>
      <c r="B138" s="184"/>
      <c r="C138" s="181"/>
      <c r="D138" s="120"/>
    </row>
    <row r="139" spans="1:4">
      <c r="A139" s="132" t="s">
        <v>392</v>
      </c>
      <c r="B139" s="184"/>
      <c r="C139" s="181"/>
      <c r="D139" s="120"/>
    </row>
    <row r="140" spans="1:4">
      <c r="A140" s="132" t="s">
        <v>393</v>
      </c>
      <c r="B140" s="184"/>
      <c r="C140" s="181"/>
      <c r="D140" s="120"/>
    </row>
    <row r="141" spans="1:4">
      <c r="A141" s="132" t="s">
        <v>394</v>
      </c>
      <c r="B141" s="184"/>
      <c r="C141" s="181"/>
      <c r="D141" s="120"/>
    </row>
    <row r="142" spans="1:4">
      <c r="A142" s="132" t="s">
        <v>325</v>
      </c>
      <c r="B142" s="184"/>
      <c r="C142" s="181"/>
      <c r="D142" s="120"/>
    </row>
    <row r="143" spans="1:4">
      <c r="A143" s="132" t="s">
        <v>395</v>
      </c>
      <c r="B143" s="184"/>
      <c r="C143" s="185"/>
      <c r="D143" s="120"/>
    </row>
    <row r="144" spans="1:4">
      <c r="A144" s="138" t="s">
        <v>396</v>
      </c>
      <c r="B144" s="184"/>
      <c r="C144" s="181"/>
      <c r="D144" s="120"/>
    </row>
    <row r="145" spans="1:4">
      <c r="A145" s="132" t="s">
        <v>316</v>
      </c>
      <c r="B145" s="184"/>
      <c r="C145" s="181"/>
      <c r="D145" s="120"/>
    </row>
    <row r="146" spans="1:4">
      <c r="A146" s="132" t="s">
        <v>317</v>
      </c>
      <c r="B146" s="184"/>
      <c r="C146" s="181"/>
      <c r="D146" s="120"/>
    </row>
    <row r="147" spans="1:4">
      <c r="A147" s="133" t="s">
        <v>318</v>
      </c>
      <c r="B147" s="184"/>
      <c r="C147" s="181"/>
      <c r="D147" s="120"/>
    </row>
    <row r="148" spans="1:4">
      <c r="A148" s="133" t="s">
        <v>397</v>
      </c>
      <c r="B148" s="184"/>
      <c r="C148" s="181"/>
      <c r="D148" s="120"/>
    </row>
    <row r="149" spans="1:4">
      <c r="A149" s="133" t="s">
        <v>325</v>
      </c>
      <c r="B149" s="184"/>
      <c r="C149" s="181"/>
      <c r="D149" s="120"/>
    </row>
    <row r="150" spans="1:4">
      <c r="A150" s="130" t="s">
        <v>398</v>
      </c>
      <c r="B150" s="184"/>
      <c r="C150" s="181"/>
      <c r="D150" s="120"/>
    </row>
    <row r="151" spans="1:4">
      <c r="A151" s="138" t="s">
        <v>399</v>
      </c>
      <c r="B151" s="182">
        <v>7</v>
      </c>
      <c r="C151" s="181"/>
      <c r="D151" s="120"/>
    </row>
    <row r="152" spans="1:4">
      <c r="A152" s="132" t="s">
        <v>316</v>
      </c>
      <c r="B152" s="183"/>
      <c r="C152" s="181"/>
      <c r="D152" s="120"/>
    </row>
    <row r="153" spans="1:4">
      <c r="A153" s="133" t="s">
        <v>317</v>
      </c>
      <c r="B153" s="183"/>
      <c r="C153" s="181"/>
      <c r="D153" s="120"/>
    </row>
    <row r="154" spans="1:4">
      <c r="A154" s="133" t="s">
        <v>318</v>
      </c>
      <c r="B154" s="183"/>
      <c r="C154" s="181"/>
      <c r="D154" s="120"/>
    </row>
    <row r="155" spans="1:4">
      <c r="A155" s="133" t="s">
        <v>400</v>
      </c>
      <c r="B155" s="183"/>
      <c r="C155" s="181"/>
      <c r="D155" s="120"/>
    </row>
    <row r="156" spans="1:4">
      <c r="A156" s="130" t="s">
        <v>401</v>
      </c>
      <c r="B156" s="183"/>
      <c r="C156" s="181"/>
      <c r="D156" s="120"/>
    </row>
    <row r="157" spans="1:4">
      <c r="A157" s="132" t="s">
        <v>325</v>
      </c>
      <c r="B157" s="183"/>
      <c r="C157" s="181"/>
      <c r="D157" s="120"/>
    </row>
    <row r="158" spans="1:4">
      <c r="A158" s="132" t="s">
        <v>402</v>
      </c>
      <c r="B158" s="183">
        <v>7</v>
      </c>
      <c r="C158" s="185"/>
      <c r="D158" s="120"/>
    </row>
    <row r="159" spans="1:4">
      <c r="A159" s="139" t="s">
        <v>403</v>
      </c>
      <c r="B159" s="182">
        <v>46</v>
      </c>
      <c r="C159" s="181">
        <v>46</v>
      </c>
      <c r="D159" s="120"/>
    </row>
    <row r="160" spans="1:4">
      <c r="A160" s="133" t="s">
        <v>316</v>
      </c>
      <c r="B160" s="183"/>
      <c r="C160" s="181"/>
      <c r="D160" s="120"/>
    </row>
    <row r="161" spans="1:4">
      <c r="A161" s="133" t="s">
        <v>317</v>
      </c>
      <c r="B161" s="183">
        <v>1</v>
      </c>
      <c r="C161" s="181"/>
      <c r="D161" s="120"/>
    </row>
    <row r="162" spans="1:4">
      <c r="A162" s="132" t="s">
        <v>318</v>
      </c>
      <c r="B162" s="183"/>
      <c r="C162" s="181"/>
      <c r="D162" s="120"/>
    </row>
    <row r="163" spans="1:4">
      <c r="A163" s="134" t="s">
        <v>404</v>
      </c>
      <c r="B163" s="183">
        <v>20</v>
      </c>
      <c r="C163" s="168">
        <v>46</v>
      </c>
      <c r="D163" s="120"/>
    </row>
    <row r="164" spans="1:4">
      <c r="A164" s="132" t="s">
        <v>405</v>
      </c>
      <c r="B164" s="183">
        <v>25</v>
      </c>
      <c r="C164" s="181"/>
      <c r="D164" s="120"/>
    </row>
    <row r="165" spans="1:4">
      <c r="A165" s="139" t="s">
        <v>406</v>
      </c>
      <c r="B165" s="182"/>
      <c r="C165" s="181"/>
      <c r="D165" s="120"/>
    </row>
    <row r="166" spans="1:4">
      <c r="A166" s="133" t="s">
        <v>316</v>
      </c>
      <c r="B166" s="183"/>
      <c r="C166" s="181"/>
      <c r="D166" s="120"/>
    </row>
    <row r="167" spans="1:4">
      <c r="A167" s="133" t="s">
        <v>317</v>
      </c>
      <c r="B167" s="183"/>
      <c r="C167" s="181"/>
      <c r="D167" s="120"/>
    </row>
    <row r="168" spans="1:4">
      <c r="A168" s="130" t="s">
        <v>318</v>
      </c>
      <c r="B168" s="183"/>
      <c r="C168" s="181"/>
      <c r="D168" s="120"/>
    </row>
    <row r="169" spans="1:4">
      <c r="A169" s="132" t="s">
        <v>330</v>
      </c>
      <c r="B169" s="186"/>
      <c r="C169" s="181"/>
      <c r="D169" s="120"/>
    </row>
    <row r="170" spans="1:4">
      <c r="A170" s="132" t="s">
        <v>325</v>
      </c>
      <c r="B170" s="183"/>
      <c r="C170" s="181"/>
      <c r="D170" s="120"/>
    </row>
    <row r="171" spans="1:4">
      <c r="A171" s="132" t="s">
        <v>407</v>
      </c>
      <c r="B171" s="183"/>
      <c r="C171" s="185"/>
      <c r="D171" s="120"/>
    </row>
    <row r="172" spans="1:4">
      <c r="A172" s="139" t="s">
        <v>408</v>
      </c>
      <c r="B172" s="182">
        <v>530</v>
      </c>
      <c r="C172" s="181">
        <v>1383</v>
      </c>
      <c r="D172" s="120"/>
    </row>
    <row r="173" spans="1:4">
      <c r="A173" s="133" t="s">
        <v>316</v>
      </c>
      <c r="B173" s="183">
        <v>100</v>
      </c>
      <c r="C173" s="168">
        <v>421</v>
      </c>
      <c r="D173" s="120"/>
    </row>
    <row r="174" spans="1:4">
      <c r="A174" s="133" t="s">
        <v>317</v>
      </c>
      <c r="B174" s="183">
        <v>340</v>
      </c>
      <c r="C174" s="168">
        <v>431</v>
      </c>
      <c r="D174" s="120"/>
    </row>
    <row r="175" spans="1:4">
      <c r="A175" s="132" t="s">
        <v>318</v>
      </c>
      <c r="B175" s="183"/>
      <c r="C175" s="168"/>
      <c r="D175" s="120"/>
    </row>
    <row r="176" spans="1:4">
      <c r="A176" s="132" t="s">
        <v>409</v>
      </c>
      <c r="B176" s="183">
        <v>30</v>
      </c>
      <c r="C176" s="168">
        <v>172</v>
      </c>
      <c r="D176" s="120"/>
    </row>
    <row r="177" spans="1:4">
      <c r="A177" s="133" t="s">
        <v>325</v>
      </c>
      <c r="B177" s="183"/>
      <c r="C177" s="168"/>
      <c r="D177" s="120"/>
    </row>
    <row r="178" spans="1:4">
      <c r="A178" s="133" t="s">
        <v>410</v>
      </c>
      <c r="B178" s="183">
        <v>60</v>
      </c>
      <c r="C178" s="168">
        <v>359</v>
      </c>
      <c r="D178" s="120"/>
    </row>
    <row r="179" spans="1:4">
      <c r="A179" s="139" t="s">
        <v>411</v>
      </c>
      <c r="B179" s="182">
        <v>888</v>
      </c>
      <c r="C179" s="181">
        <v>3353</v>
      </c>
      <c r="D179" s="120"/>
    </row>
    <row r="180" spans="1:4">
      <c r="A180" s="133" t="s">
        <v>316</v>
      </c>
      <c r="B180" s="183">
        <v>500</v>
      </c>
      <c r="C180" s="168">
        <v>1882</v>
      </c>
      <c r="D180" s="120"/>
    </row>
    <row r="181" spans="1:4">
      <c r="A181" s="132" t="s">
        <v>317</v>
      </c>
      <c r="B181" s="183">
        <v>100</v>
      </c>
      <c r="C181" s="168">
        <v>1169</v>
      </c>
      <c r="D181" s="120"/>
    </row>
    <row r="182" spans="1:4">
      <c r="A182" s="132" t="s">
        <v>318</v>
      </c>
      <c r="B182" s="183">
        <v>5</v>
      </c>
      <c r="C182" s="168">
        <v>225</v>
      </c>
      <c r="D182" s="120"/>
    </row>
    <row r="183" spans="1:4">
      <c r="A183" s="132" t="s">
        <v>412</v>
      </c>
      <c r="B183" s="183"/>
      <c r="C183" s="168"/>
      <c r="D183" s="120"/>
    </row>
    <row r="184" spans="1:4">
      <c r="A184" s="133" t="s">
        <v>325</v>
      </c>
      <c r="B184" s="183"/>
      <c r="C184" s="168"/>
      <c r="D184" s="120"/>
    </row>
    <row r="185" spans="1:4">
      <c r="A185" s="133" t="s">
        <v>413</v>
      </c>
      <c r="B185" s="183">
        <v>283</v>
      </c>
      <c r="C185" s="168">
        <v>77</v>
      </c>
      <c r="D185" s="120"/>
    </row>
    <row r="186" spans="1:4">
      <c r="A186" s="139" t="s">
        <v>414</v>
      </c>
      <c r="B186" s="182">
        <v>1444</v>
      </c>
      <c r="C186" s="181">
        <v>1427</v>
      </c>
      <c r="D186" s="120"/>
    </row>
    <row r="187" spans="1:4">
      <c r="A187" s="132" t="s">
        <v>316</v>
      </c>
      <c r="B187" s="183">
        <v>300</v>
      </c>
      <c r="C187" s="168">
        <v>905</v>
      </c>
      <c r="D187" s="120"/>
    </row>
    <row r="188" spans="1:4">
      <c r="A188" s="132" t="s">
        <v>317</v>
      </c>
      <c r="B188" s="183">
        <v>130</v>
      </c>
      <c r="C188" s="168">
        <v>522</v>
      </c>
      <c r="D188" s="120"/>
    </row>
    <row r="189" spans="1:4">
      <c r="A189" s="132" t="s">
        <v>318</v>
      </c>
      <c r="B189" s="183"/>
      <c r="C189" s="168"/>
      <c r="D189" s="120"/>
    </row>
    <row r="190" spans="1:4">
      <c r="A190" s="132" t="s">
        <v>415</v>
      </c>
      <c r="B190" s="183"/>
      <c r="C190" s="168"/>
      <c r="D190" s="120"/>
    </row>
    <row r="191" spans="1:4">
      <c r="A191" s="132" t="s">
        <v>325</v>
      </c>
      <c r="B191" s="183"/>
      <c r="C191" s="168"/>
      <c r="D191" s="120"/>
    </row>
    <row r="192" spans="1:4">
      <c r="A192" s="133" t="s">
        <v>416</v>
      </c>
      <c r="B192" s="183">
        <v>1014</v>
      </c>
      <c r="C192" s="181"/>
      <c r="D192" s="120"/>
    </row>
    <row r="193" spans="1:4">
      <c r="A193" s="139" t="s">
        <v>417</v>
      </c>
      <c r="B193" s="182">
        <v>261</v>
      </c>
      <c r="C193" s="181">
        <v>1916</v>
      </c>
      <c r="D193" s="120"/>
    </row>
    <row r="194" spans="1:4">
      <c r="A194" s="130" t="s">
        <v>316</v>
      </c>
      <c r="B194" s="183">
        <v>140</v>
      </c>
      <c r="C194" s="168">
        <v>1408</v>
      </c>
      <c r="D194" s="120"/>
    </row>
    <row r="195" spans="1:4">
      <c r="A195" s="132" t="s">
        <v>317</v>
      </c>
      <c r="B195" s="183">
        <v>100</v>
      </c>
      <c r="C195" s="168"/>
      <c r="D195" s="120"/>
    </row>
    <row r="196" spans="1:4">
      <c r="A196" s="132" t="s">
        <v>318</v>
      </c>
      <c r="B196" s="183"/>
      <c r="C196" s="168"/>
      <c r="D196" s="120"/>
    </row>
    <row r="197" spans="1:4">
      <c r="A197" s="132" t="s">
        <v>418</v>
      </c>
      <c r="B197" s="183"/>
      <c r="C197" s="168"/>
      <c r="D197" s="120"/>
    </row>
    <row r="198" spans="1:4">
      <c r="A198" s="132" t="s">
        <v>325</v>
      </c>
      <c r="B198" s="183"/>
      <c r="C198" s="168"/>
      <c r="D198" s="120"/>
    </row>
    <row r="199" spans="1:4">
      <c r="A199" s="133" t="s">
        <v>419</v>
      </c>
      <c r="B199" s="183">
        <v>21</v>
      </c>
      <c r="C199" s="168">
        <v>508</v>
      </c>
      <c r="D199" s="120"/>
    </row>
    <row r="200" spans="1:4">
      <c r="A200" s="139" t="s">
        <v>420</v>
      </c>
      <c r="B200" s="182">
        <v>158</v>
      </c>
      <c r="C200" s="181">
        <v>1035</v>
      </c>
      <c r="D200" s="120"/>
    </row>
    <row r="201" spans="1:4">
      <c r="A201" s="133" t="s">
        <v>316</v>
      </c>
      <c r="B201" s="183">
        <v>100</v>
      </c>
      <c r="C201" s="168">
        <v>489</v>
      </c>
      <c r="D201" s="120"/>
    </row>
    <row r="202" spans="1:4">
      <c r="A202" s="132" t="s">
        <v>317</v>
      </c>
      <c r="B202" s="183">
        <v>30</v>
      </c>
      <c r="C202" s="168">
        <v>374</v>
      </c>
      <c r="D202" s="120"/>
    </row>
    <row r="203" spans="1:4">
      <c r="A203" s="132" t="s">
        <v>318</v>
      </c>
      <c r="B203" s="183"/>
      <c r="C203" s="168"/>
      <c r="D203" s="120"/>
    </row>
    <row r="204" spans="1:4">
      <c r="A204" s="132" t="s">
        <v>421</v>
      </c>
      <c r="B204" s="183"/>
      <c r="C204" s="168">
        <v>24</v>
      </c>
      <c r="D204" s="120"/>
    </row>
    <row r="205" spans="1:4">
      <c r="A205" s="132" t="s">
        <v>422</v>
      </c>
      <c r="B205" s="183"/>
      <c r="C205" s="168"/>
      <c r="D205" s="120"/>
    </row>
    <row r="206" spans="1:4">
      <c r="A206" s="132" t="s">
        <v>325</v>
      </c>
      <c r="B206" s="186"/>
      <c r="C206" s="168"/>
      <c r="D206" s="120"/>
    </row>
    <row r="207" spans="1:4">
      <c r="A207" s="133" t="s">
        <v>423</v>
      </c>
      <c r="B207" s="186">
        <v>28</v>
      </c>
      <c r="C207" s="168">
        <v>148</v>
      </c>
      <c r="D207" s="120"/>
    </row>
    <row r="208" spans="1:4">
      <c r="A208" s="139" t="s">
        <v>424</v>
      </c>
      <c r="B208" s="184"/>
      <c r="C208" s="181"/>
      <c r="D208" s="120"/>
    </row>
    <row r="209" spans="1:4">
      <c r="A209" s="133" t="s">
        <v>316</v>
      </c>
      <c r="B209" s="184"/>
      <c r="C209" s="181"/>
      <c r="D209" s="120"/>
    </row>
    <row r="210" spans="1:4">
      <c r="A210" s="130" t="s">
        <v>317</v>
      </c>
      <c r="B210" s="184"/>
      <c r="C210" s="181"/>
      <c r="D210" s="120"/>
    </row>
    <row r="211" spans="1:4">
      <c r="A211" s="132" t="s">
        <v>318</v>
      </c>
      <c r="B211" s="187"/>
      <c r="C211" s="181"/>
      <c r="D211" s="120"/>
    </row>
    <row r="212" spans="1:4">
      <c r="A212" s="132" t="s">
        <v>325</v>
      </c>
      <c r="B212" s="187"/>
      <c r="C212" s="181"/>
      <c r="D212" s="120"/>
    </row>
    <row r="213" spans="1:4">
      <c r="A213" s="132" t="s">
        <v>425</v>
      </c>
      <c r="B213" s="187"/>
      <c r="C213" s="181"/>
      <c r="D213" s="120"/>
    </row>
    <row r="214" spans="1:4">
      <c r="A214" s="139" t="s">
        <v>426</v>
      </c>
      <c r="B214" s="187"/>
      <c r="C214" s="188"/>
      <c r="D214" s="120"/>
    </row>
    <row r="215" spans="1:4">
      <c r="A215" s="133" t="s">
        <v>316</v>
      </c>
      <c r="B215" s="187"/>
      <c r="C215" s="181"/>
      <c r="D215" s="120"/>
    </row>
    <row r="216" spans="1:4">
      <c r="A216" s="133" t="s">
        <v>317</v>
      </c>
      <c r="B216" s="187"/>
      <c r="C216" s="181"/>
      <c r="D216" s="120"/>
    </row>
    <row r="217" spans="1:4">
      <c r="A217" s="132" t="s">
        <v>318</v>
      </c>
      <c r="B217" s="187"/>
      <c r="C217" s="181"/>
      <c r="D217" s="120"/>
    </row>
    <row r="218" spans="1:4">
      <c r="A218" s="132" t="s">
        <v>325</v>
      </c>
      <c r="B218" s="187"/>
      <c r="C218" s="181"/>
      <c r="D218" s="120"/>
    </row>
    <row r="219" spans="1:4">
      <c r="A219" s="132" t="s">
        <v>427</v>
      </c>
      <c r="B219" s="187"/>
      <c r="C219" s="181"/>
      <c r="D219" s="120"/>
    </row>
    <row r="220" spans="1:4">
      <c r="A220" s="138" t="s">
        <v>428</v>
      </c>
      <c r="B220" s="187"/>
      <c r="C220" s="181"/>
      <c r="D220" s="120"/>
    </row>
    <row r="221" spans="1:4">
      <c r="A221" s="132" t="s">
        <v>316</v>
      </c>
      <c r="B221" s="187"/>
      <c r="C221" s="181"/>
      <c r="D221" s="119"/>
    </row>
    <row r="222" spans="1:4">
      <c r="A222" s="132" t="s">
        <v>317</v>
      </c>
      <c r="B222" s="187"/>
      <c r="C222" s="181"/>
      <c r="D222" s="119"/>
    </row>
    <row r="223" spans="1:4">
      <c r="A223" s="132" t="s">
        <v>318</v>
      </c>
      <c r="B223" s="187"/>
      <c r="C223" s="181"/>
      <c r="D223" s="119"/>
    </row>
    <row r="224" spans="1:4">
      <c r="A224" s="132" t="s">
        <v>429</v>
      </c>
      <c r="B224" s="187"/>
      <c r="C224" s="181"/>
      <c r="D224" s="120"/>
    </row>
    <row r="225" spans="1:4">
      <c r="A225" s="132" t="s">
        <v>325</v>
      </c>
      <c r="B225" s="187"/>
      <c r="C225" s="181"/>
      <c r="D225" s="120"/>
    </row>
    <row r="226" spans="1:4">
      <c r="A226" s="132" t="s">
        <v>430</v>
      </c>
      <c r="B226" s="187"/>
      <c r="C226" s="185"/>
      <c r="D226" s="120"/>
    </row>
    <row r="227" spans="1:4">
      <c r="A227" s="138" t="s">
        <v>431</v>
      </c>
      <c r="B227" s="180">
        <v>1404</v>
      </c>
      <c r="C227" s="181">
        <v>8876</v>
      </c>
      <c r="D227" s="120"/>
    </row>
    <row r="228" spans="1:4">
      <c r="A228" s="132" t="s">
        <v>316</v>
      </c>
      <c r="B228" s="183">
        <v>800</v>
      </c>
      <c r="C228" s="168">
        <v>4392</v>
      </c>
      <c r="D228" s="120"/>
    </row>
    <row r="229" spans="1:4">
      <c r="A229" s="132" t="s">
        <v>317</v>
      </c>
      <c r="B229" s="183">
        <v>100</v>
      </c>
      <c r="C229" s="168">
        <v>2012</v>
      </c>
      <c r="D229" s="120"/>
    </row>
    <row r="230" spans="1:4">
      <c r="A230" s="132" t="s">
        <v>318</v>
      </c>
      <c r="B230" s="183"/>
      <c r="C230" s="168"/>
      <c r="D230" s="120"/>
    </row>
    <row r="231" spans="1:4">
      <c r="A231" s="132" t="s">
        <v>432</v>
      </c>
      <c r="B231" s="183">
        <v>50</v>
      </c>
      <c r="C231" s="168">
        <v>101</v>
      </c>
      <c r="D231" s="120"/>
    </row>
    <row r="232" spans="1:4">
      <c r="A232" s="132" t="s">
        <v>433</v>
      </c>
      <c r="B232" s="183">
        <v>60</v>
      </c>
      <c r="C232" s="168">
        <v>431</v>
      </c>
      <c r="D232" s="120"/>
    </row>
    <row r="233" spans="1:4">
      <c r="A233" s="132" t="s">
        <v>357</v>
      </c>
      <c r="B233" s="183"/>
      <c r="C233" s="168"/>
      <c r="D233" s="120"/>
    </row>
    <row r="234" spans="1:4">
      <c r="A234" s="132" t="s">
        <v>434</v>
      </c>
      <c r="B234" s="183"/>
      <c r="C234" s="168"/>
      <c r="D234" s="120"/>
    </row>
    <row r="235" spans="1:4">
      <c r="A235" s="132" t="s">
        <v>435</v>
      </c>
      <c r="B235" s="183"/>
      <c r="C235" s="168"/>
      <c r="D235" s="120"/>
    </row>
    <row r="236" spans="1:4">
      <c r="A236" s="132" t="s">
        <v>436</v>
      </c>
      <c r="B236" s="183"/>
      <c r="C236" s="168"/>
      <c r="D236" s="120"/>
    </row>
    <row r="237" spans="1:4">
      <c r="A237" s="132" t="s">
        <v>437</v>
      </c>
      <c r="B237" s="183"/>
      <c r="C237" s="168"/>
      <c r="D237" s="120"/>
    </row>
    <row r="238" spans="1:4">
      <c r="A238" s="132" t="s">
        <v>438</v>
      </c>
      <c r="B238" s="183"/>
      <c r="C238" s="168"/>
      <c r="D238" s="120"/>
    </row>
    <row r="239" spans="1:4">
      <c r="A239" s="132" t="s">
        <v>439</v>
      </c>
      <c r="B239" s="183"/>
      <c r="C239" s="168">
        <v>77</v>
      </c>
      <c r="D239" s="120"/>
    </row>
    <row r="240" spans="1:4">
      <c r="A240" s="132" t="s">
        <v>325</v>
      </c>
      <c r="B240" s="183"/>
      <c r="C240" s="168"/>
      <c r="D240" s="120"/>
    </row>
    <row r="241" spans="1:4">
      <c r="A241" s="132" t="s">
        <v>440</v>
      </c>
      <c r="B241" s="183">
        <v>394</v>
      </c>
      <c r="C241" s="168">
        <v>1863</v>
      </c>
      <c r="D241" s="120"/>
    </row>
    <row r="242" spans="1:4">
      <c r="A242" s="138" t="s">
        <v>441</v>
      </c>
      <c r="B242" s="182">
        <v>60204</v>
      </c>
      <c r="C242" s="181">
        <v>1873</v>
      </c>
      <c r="D242" s="120"/>
    </row>
    <row r="243" spans="1:4">
      <c r="A243" s="133" t="s">
        <v>442</v>
      </c>
      <c r="B243" s="183"/>
      <c r="C243" s="181"/>
      <c r="D243" s="120"/>
    </row>
    <row r="244" spans="1:4">
      <c r="A244" s="133" t="s">
        <v>443</v>
      </c>
      <c r="B244" s="183">
        <v>60204</v>
      </c>
      <c r="C244" s="168">
        <v>1873</v>
      </c>
      <c r="D244" s="120"/>
    </row>
    <row r="245" spans="1:4">
      <c r="A245" s="137" t="s">
        <v>444</v>
      </c>
      <c r="B245" s="184"/>
      <c r="C245" s="181"/>
      <c r="D245" s="120"/>
    </row>
    <row r="246" spans="1:4">
      <c r="A246" s="138" t="s">
        <v>445</v>
      </c>
      <c r="B246" s="184"/>
      <c r="C246" s="181"/>
      <c r="D246" s="120"/>
    </row>
    <row r="247" spans="1:4">
      <c r="A247" s="138" t="s">
        <v>953</v>
      </c>
      <c r="B247" s="184"/>
      <c r="C247" s="181"/>
      <c r="D247" s="120"/>
    </row>
    <row r="248" spans="1:4">
      <c r="A248" s="138" t="s">
        <v>446</v>
      </c>
      <c r="B248" s="184"/>
      <c r="C248" s="181"/>
      <c r="D248" s="120"/>
    </row>
    <row r="249" spans="1:4">
      <c r="A249" s="137" t="s">
        <v>447</v>
      </c>
      <c r="B249" s="182">
        <v>177</v>
      </c>
      <c r="C249" s="181">
        <v>134</v>
      </c>
      <c r="D249" s="120"/>
    </row>
    <row r="250" spans="1:4">
      <c r="A250" s="139" t="s">
        <v>448</v>
      </c>
      <c r="B250" s="182">
        <v>153</v>
      </c>
      <c r="C250" s="181">
        <v>134</v>
      </c>
      <c r="D250" s="120"/>
    </row>
    <row r="251" spans="1:4">
      <c r="A251" s="133" t="s">
        <v>449</v>
      </c>
      <c r="B251" s="183"/>
      <c r="C251" s="168">
        <v>8</v>
      </c>
      <c r="D251" s="120"/>
    </row>
    <row r="252" spans="1:4">
      <c r="A252" s="132" t="s">
        <v>450</v>
      </c>
      <c r="B252" s="183"/>
      <c r="C252" s="168"/>
      <c r="D252" s="120"/>
    </row>
    <row r="253" spans="1:4">
      <c r="A253" s="132" t="s">
        <v>451</v>
      </c>
      <c r="B253" s="183">
        <v>80</v>
      </c>
      <c r="C253" s="168">
        <v>96</v>
      </c>
      <c r="D253" s="120"/>
    </row>
    <row r="254" spans="1:4">
      <c r="A254" s="132" t="s">
        <v>452</v>
      </c>
      <c r="B254" s="183"/>
      <c r="C254" s="168"/>
      <c r="D254" s="120"/>
    </row>
    <row r="255" spans="1:4">
      <c r="A255" s="133" t="s">
        <v>453</v>
      </c>
      <c r="B255" s="183"/>
      <c r="C255" s="168"/>
      <c r="D255" s="120"/>
    </row>
    <row r="256" spans="1:4">
      <c r="A256" s="133" t="s">
        <v>454</v>
      </c>
      <c r="B256" s="183"/>
      <c r="C256" s="168"/>
      <c r="D256" s="120"/>
    </row>
    <row r="257" spans="1:4">
      <c r="A257" s="133" t="s">
        <v>455</v>
      </c>
      <c r="B257" s="183"/>
      <c r="C257" s="168"/>
      <c r="D257" s="120"/>
    </row>
    <row r="258" spans="1:4">
      <c r="A258" s="133" t="s">
        <v>456</v>
      </c>
      <c r="B258" s="183"/>
      <c r="C258" s="168"/>
      <c r="D258" s="120"/>
    </row>
    <row r="259" spans="1:4">
      <c r="A259" s="133" t="s">
        <v>457</v>
      </c>
      <c r="B259" s="183">
        <v>73</v>
      </c>
      <c r="C259" s="168">
        <v>30</v>
      </c>
      <c r="D259" s="120"/>
    </row>
    <row r="260" spans="1:4">
      <c r="A260" s="139" t="s">
        <v>458</v>
      </c>
      <c r="B260" s="182">
        <v>24</v>
      </c>
      <c r="C260" s="181"/>
      <c r="D260" s="120"/>
    </row>
    <row r="261" spans="1:4">
      <c r="A261" s="137" t="s">
        <v>459</v>
      </c>
      <c r="B261" s="182">
        <v>10373</v>
      </c>
      <c r="C261" s="181">
        <v>10468</v>
      </c>
      <c r="D261" s="120"/>
    </row>
    <row r="262" spans="1:4">
      <c r="A262" s="138" t="s">
        <v>460</v>
      </c>
      <c r="B262" s="182">
        <v>35</v>
      </c>
      <c r="C262" s="181">
        <v>47</v>
      </c>
      <c r="D262" s="120"/>
    </row>
    <row r="263" spans="1:4">
      <c r="A263" s="132" t="s">
        <v>461</v>
      </c>
      <c r="B263" s="183">
        <v>35</v>
      </c>
      <c r="C263" s="168">
        <v>47</v>
      </c>
      <c r="D263" s="120"/>
    </row>
    <row r="264" spans="1:4">
      <c r="A264" s="133" t="s">
        <v>462</v>
      </c>
      <c r="B264" s="183"/>
      <c r="C264" s="168"/>
      <c r="D264" s="120"/>
    </row>
    <row r="265" spans="1:4">
      <c r="A265" s="139" t="s">
        <v>463</v>
      </c>
      <c r="B265" s="182">
        <v>7963</v>
      </c>
      <c r="C265" s="181">
        <v>7738</v>
      </c>
      <c r="D265" s="120"/>
    </row>
    <row r="266" spans="1:4">
      <c r="A266" s="133" t="s">
        <v>316</v>
      </c>
      <c r="B266" s="183">
        <v>2940</v>
      </c>
      <c r="C266" s="168">
        <v>3276</v>
      </c>
      <c r="D266" s="120"/>
    </row>
    <row r="267" spans="1:4">
      <c r="A267" s="133" t="s">
        <v>317</v>
      </c>
      <c r="B267" s="183">
        <v>1010</v>
      </c>
      <c r="C267" s="168">
        <v>1562</v>
      </c>
      <c r="D267" s="120"/>
    </row>
    <row r="268" spans="1:4">
      <c r="A268" s="133" t="s">
        <v>318</v>
      </c>
      <c r="B268" s="183"/>
      <c r="C268" s="168"/>
      <c r="D268" s="120"/>
    </row>
    <row r="269" spans="1:4">
      <c r="A269" s="133" t="s">
        <v>357</v>
      </c>
      <c r="B269" s="183"/>
      <c r="C269" s="168">
        <v>241</v>
      </c>
      <c r="D269" s="120"/>
    </row>
    <row r="270" spans="1:4">
      <c r="A270" s="133" t="s">
        <v>464</v>
      </c>
      <c r="B270" s="183">
        <v>30</v>
      </c>
      <c r="C270" s="168">
        <v>234</v>
      </c>
      <c r="D270" s="120"/>
    </row>
    <row r="271" spans="1:4">
      <c r="A271" s="133" t="s">
        <v>465</v>
      </c>
      <c r="B271" s="183">
        <v>230</v>
      </c>
      <c r="C271" s="168"/>
      <c r="D271" s="120"/>
    </row>
    <row r="272" spans="1:4">
      <c r="A272" s="133" t="s">
        <v>466</v>
      </c>
      <c r="B272" s="183"/>
      <c r="C272" s="168"/>
      <c r="D272" s="120"/>
    </row>
    <row r="273" spans="1:4">
      <c r="A273" s="133" t="s">
        <v>467</v>
      </c>
      <c r="B273" s="183"/>
      <c r="C273" s="168"/>
      <c r="D273" s="120"/>
    </row>
    <row r="274" spans="1:4">
      <c r="A274" s="133" t="s">
        <v>325</v>
      </c>
      <c r="B274" s="183"/>
      <c r="C274" s="168"/>
      <c r="D274" s="120"/>
    </row>
    <row r="275" spans="1:4">
      <c r="A275" s="133" t="s">
        <v>468</v>
      </c>
      <c r="B275" s="183">
        <v>3753</v>
      </c>
      <c r="C275" s="168">
        <v>2425</v>
      </c>
      <c r="D275" s="120"/>
    </row>
    <row r="276" spans="1:4">
      <c r="A276" s="138" t="s">
        <v>469</v>
      </c>
      <c r="B276" s="182"/>
      <c r="C276" s="181"/>
      <c r="D276" s="120"/>
    </row>
    <row r="277" spans="1:4">
      <c r="A277" s="132" t="s">
        <v>316</v>
      </c>
      <c r="B277" s="183"/>
      <c r="C277" s="181"/>
      <c r="D277" s="120"/>
    </row>
    <row r="278" spans="1:4">
      <c r="A278" s="132" t="s">
        <v>317</v>
      </c>
      <c r="B278" s="183"/>
      <c r="C278" s="181"/>
      <c r="D278" s="120"/>
    </row>
    <row r="279" spans="1:4">
      <c r="A279" s="133" t="s">
        <v>318</v>
      </c>
      <c r="B279" s="183"/>
      <c r="C279" s="181"/>
      <c r="D279" s="120"/>
    </row>
    <row r="280" spans="1:4">
      <c r="A280" s="133" t="s">
        <v>470</v>
      </c>
      <c r="B280" s="183"/>
      <c r="C280" s="181"/>
      <c r="D280" s="120"/>
    </row>
    <row r="281" spans="1:4">
      <c r="A281" s="133" t="s">
        <v>325</v>
      </c>
      <c r="B281" s="183"/>
      <c r="C281" s="181"/>
      <c r="D281" s="120"/>
    </row>
    <row r="282" spans="1:4">
      <c r="A282" s="130" t="s">
        <v>471</v>
      </c>
      <c r="B282" s="183"/>
      <c r="C282" s="181"/>
      <c r="D282" s="120"/>
    </row>
    <row r="283" spans="1:4">
      <c r="A283" s="140" t="s">
        <v>472</v>
      </c>
      <c r="B283" s="182">
        <v>825</v>
      </c>
      <c r="C283" s="181">
        <v>875</v>
      </c>
      <c r="D283" s="120"/>
    </row>
    <row r="284" spans="1:4">
      <c r="A284" s="132" t="s">
        <v>316</v>
      </c>
      <c r="B284" s="183">
        <v>330</v>
      </c>
      <c r="C284" s="168">
        <v>201</v>
      </c>
      <c r="D284" s="120"/>
    </row>
    <row r="285" spans="1:4">
      <c r="A285" s="132" t="s">
        <v>317</v>
      </c>
      <c r="B285" s="183">
        <v>55</v>
      </c>
      <c r="C285" s="168">
        <v>36</v>
      </c>
      <c r="D285" s="120"/>
    </row>
    <row r="286" spans="1:4">
      <c r="A286" s="133" t="s">
        <v>318</v>
      </c>
      <c r="B286" s="183"/>
      <c r="C286" s="168"/>
      <c r="D286" s="120"/>
    </row>
    <row r="287" spans="1:4">
      <c r="A287" s="133" t="s">
        <v>473</v>
      </c>
      <c r="B287" s="183"/>
      <c r="C287" s="168"/>
      <c r="D287" s="120"/>
    </row>
    <row r="288" spans="1:4">
      <c r="A288" s="133" t="s">
        <v>474</v>
      </c>
      <c r="B288" s="183"/>
      <c r="C288" s="168"/>
      <c r="D288" s="120"/>
    </row>
    <row r="289" spans="1:4">
      <c r="A289" s="133" t="s">
        <v>325</v>
      </c>
      <c r="B289" s="183"/>
      <c r="C289" s="168"/>
      <c r="D289" s="120"/>
    </row>
    <row r="290" spans="1:4">
      <c r="A290" s="133" t="s">
        <v>475</v>
      </c>
      <c r="B290" s="183">
        <v>440</v>
      </c>
      <c r="C290" s="168">
        <v>638</v>
      </c>
      <c r="D290" s="120"/>
    </row>
    <row r="291" spans="1:4">
      <c r="A291" s="136" t="s">
        <v>476</v>
      </c>
      <c r="B291" s="182">
        <v>945</v>
      </c>
      <c r="C291" s="181">
        <v>1440</v>
      </c>
      <c r="D291" s="120"/>
    </row>
    <row r="292" spans="1:4">
      <c r="A292" s="132" t="s">
        <v>316</v>
      </c>
      <c r="B292" s="183">
        <v>540</v>
      </c>
      <c r="C292" s="168">
        <v>764</v>
      </c>
      <c r="D292" s="120"/>
    </row>
    <row r="293" spans="1:4">
      <c r="A293" s="132" t="s">
        <v>317</v>
      </c>
      <c r="B293" s="183">
        <v>95</v>
      </c>
      <c r="C293" s="168">
        <v>202</v>
      </c>
      <c r="D293" s="120"/>
    </row>
    <row r="294" spans="1:4">
      <c r="A294" s="132" t="s">
        <v>318</v>
      </c>
      <c r="B294" s="183"/>
      <c r="C294" s="168"/>
      <c r="D294" s="120"/>
    </row>
    <row r="295" spans="1:4">
      <c r="A295" s="133" t="s">
        <v>477</v>
      </c>
      <c r="B295" s="183"/>
      <c r="C295" s="168"/>
      <c r="D295" s="120"/>
    </row>
    <row r="296" spans="1:4">
      <c r="A296" s="133" t="s">
        <v>478</v>
      </c>
      <c r="B296" s="183">
        <v>40</v>
      </c>
      <c r="C296" s="168"/>
      <c r="D296" s="120"/>
    </row>
    <row r="297" spans="1:4">
      <c r="A297" s="133" t="s">
        <v>479</v>
      </c>
      <c r="B297" s="183"/>
      <c r="C297" s="168"/>
      <c r="D297" s="120"/>
    </row>
    <row r="298" spans="1:4">
      <c r="A298" s="132" t="s">
        <v>325</v>
      </c>
      <c r="B298" s="183"/>
      <c r="C298" s="168"/>
      <c r="D298" s="120"/>
    </row>
    <row r="299" spans="1:4">
      <c r="A299" s="132" t="s">
        <v>480</v>
      </c>
      <c r="B299" s="183">
        <v>270</v>
      </c>
      <c r="C299" s="168">
        <v>474</v>
      </c>
      <c r="D299" s="120"/>
    </row>
    <row r="300" spans="1:4">
      <c r="A300" s="138" t="s">
        <v>481</v>
      </c>
      <c r="B300" s="182">
        <v>605</v>
      </c>
      <c r="C300" s="181">
        <v>368</v>
      </c>
      <c r="D300" s="120"/>
    </row>
    <row r="301" spans="1:4">
      <c r="A301" s="133" t="s">
        <v>316</v>
      </c>
      <c r="B301" s="183">
        <v>160</v>
      </c>
      <c r="C301" s="168">
        <v>236</v>
      </c>
      <c r="D301" s="120"/>
    </row>
    <row r="302" spans="1:4">
      <c r="A302" s="133" t="s">
        <v>317</v>
      </c>
      <c r="B302" s="183">
        <v>45</v>
      </c>
      <c r="C302" s="168">
        <v>100</v>
      </c>
      <c r="D302" s="120"/>
    </row>
    <row r="303" spans="1:4">
      <c r="A303" s="133" t="s">
        <v>318</v>
      </c>
      <c r="B303" s="183"/>
      <c r="C303" s="168"/>
      <c r="D303" s="120"/>
    </row>
    <row r="304" spans="1:4">
      <c r="A304" s="130" t="s">
        <v>482</v>
      </c>
      <c r="B304" s="183"/>
      <c r="C304" s="168"/>
      <c r="D304" s="120"/>
    </row>
    <row r="305" spans="1:4">
      <c r="A305" s="132" t="s">
        <v>483</v>
      </c>
      <c r="B305" s="183">
        <v>15</v>
      </c>
      <c r="C305" s="168"/>
      <c r="D305" s="120"/>
    </row>
    <row r="306" spans="1:4">
      <c r="A306" s="132" t="s">
        <v>1273</v>
      </c>
      <c r="B306" s="183">
        <v>5</v>
      </c>
      <c r="C306" s="168">
        <v>8</v>
      </c>
      <c r="D306" s="120"/>
    </row>
    <row r="307" spans="1:4">
      <c r="A307" s="134" t="s">
        <v>1274</v>
      </c>
      <c r="B307" s="183">
        <v>5</v>
      </c>
      <c r="C307" s="168">
        <v>7</v>
      </c>
      <c r="D307" s="120"/>
    </row>
    <row r="308" spans="1:4">
      <c r="A308" s="133" t="s">
        <v>484</v>
      </c>
      <c r="B308" s="183"/>
      <c r="C308" s="168"/>
      <c r="D308" s="120"/>
    </row>
    <row r="309" spans="1:4">
      <c r="A309" s="133" t="s">
        <v>485</v>
      </c>
      <c r="B309" s="183"/>
      <c r="C309" s="168"/>
      <c r="D309" s="120"/>
    </row>
    <row r="310" spans="1:4">
      <c r="A310" s="133" t="s">
        <v>486</v>
      </c>
      <c r="B310" s="183"/>
      <c r="C310" s="168"/>
      <c r="D310" s="120"/>
    </row>
    <row r="311" spans="1:4">
      <c r="A311" s="133" t="s">
        <v>357</v>
      </c>
      <c r="B311" s="183"/>
      <c r="C311" s="168"/>
      <c r="D311" s="120"/>
    </row>
    <row r="312" spans="1:4">
      <c r="A312" s="133" t="s">
        <v>325</v>
      </c>
      <c r="B312" s="183"/>
      <c r="C312" s="168"/>
      <c r="D312" s="120"/>
    </row>
    <row r="313" spans="1:4">
      <c r="A313" s="132" t="s">
        <v>487</v>
      </c>
      <c r="B313" s="183">
        <v>375</v>
      </c>
      <c r="C313" s="168">
        <v>17</v>
      </c>
      <c r="D313" s="120"/>
    </row>
    <row r="314" spans="1:4">
      <c r="A314" s="140" t="s">
        <v>488</v>
      </c>
      <c r="B314" s="183"/>
      <c r="C314" s="181"/>
      <c r="D314" s="120"/>
    </row>
    <row r="315" spans="1:4">
      <c r="A315" s="132" t="s">
        <v>316</v>
      </c>
      <c r="B315" s="183"/>
      <c r="C315" s="181"/>
      <c r="D315" s="120"/>
    </row>
    <row r="316" spans="1:4">
      <c r="A316" s="133" t="s">
        <v>317</v>
      </c>
      <c r="B316" s="184"/>
      <c r="C316" s="181"/>
      <c r="D316" s="120"/>
    </row>
    <row r="317" spans="1:4">
      <c r="A317" s="133" t="s">
        <v>318</v>
      </c>
      <c r="B317" s="184"/>
      <c r="C317" s="181"/>
      <c r="D317" s="120"/>
    </row>
    <row r="318" spans="1:4">
      <c r="A318" s="133" t="s">
        <v>489</v>
      </c>
      <c r="B318" s="184"/>
      <c r="C318" s="181"/>
      <c r="D318" s="120"/>
    </row>
    <row r="319" spans="1:4">
      <c r="A319" s="130" t="s">
        <v>490</v>
      </c>
      <c r="B319" s="184"/>
      <c r="C319" s="181"/>
      <c r="D319" s="120"/>
    </row>
    <row r="320" spans="1:4">
      <c r="A320" s="132" t="s">
        <v>491</v>
      </c>
      <c r="B320" s="184"/>
      <c r="C320" s="181"/>
      <c r="D320" s="120"/>
    </row>
    <row r="321" spans="1:4">
      <c r="A321" s="132" t="s">
        <v>357</v>
      </c>
      <c r="B321" s="184"/>
      <c r="C321" s="181"/>
      <c r="D321" s="120"/>
    </row>
    <row r="322" spans="1:4">
      <c r="A322" s="132" t="s">
        <v>325</v>
      </c>
      <c r="B322" s="184"/>
      <c r="C322" s="181"/>
      <c r="D322" s="120"/>
    </row>
    <row r="323" spans="1:4">
      <c r="A323" s="132" t="s">
        <v>492</v>
      </c>
      <c r="B323" s="184"/>
      <c r="C323" s="181"/>
      <c r="D323" s="120"/>
    </row>
    <row r="324" spans="1:4">
      <c r="A324" s="139" t="s">
        <v>493</v>
      </c>
      <c r="B324" s="184"/>
      <c r="C324" s="181"/>
      <c r="D324" s="120"/>
    </row>
    <row r="325" spans="1:4">
      <c r="A325" s="133" t="s">
        <v>316</v>
      </c>
      <c r="B325" s="184"/>
      <c r="C325" s="181"/>
      <c r="D325" s="120"/>
    </row>
    <row r="326" spans="1:4">
      <c r="A326" s="133" t="s">
        <v>317</v>
      </c>
      <c r="B326" s="184"/>
      <c r="C326" s="181"/>
      <c r="D326" s="120"/>
    </row>
    <row r="327" spans="1:4">
      <c r="A327" s="132" t="s">
        <v>318</v>
      </c>
      <c r="B327" s="184"/>
      <c r="C327" s="181"/>
      <c r="D327" s="120"/>
    </row>
    <row r="328" spans="1:4">
      <c r="A328" s="132" t="s">
        <v>494</v>
      </c>
      <c r="B328" s="184"/>
      <c r="C328" s="181"/>
      <c r="D328" s="120"/>
    </row>
    <row r="329" spans="1:4">
      <c r="A329" s="132" t="s">
        <v>495</v>
      </c>
      <c r="B329" s="184"/>
      <c r="C329" s="181"/>
      <c r="D329" s="120"/>
    </row>
    <row r="330" spans="1:4">
      <c r="A330" s="133" t="s">
        <v>496</v>
      </c>
      <c r="B330" s="184"/>
      <c r="C330" s="181"/>
      <c r="D330" s="120"/>
    </row>
    <row r="331" spans="1:4">
      <c r="A331" s="133" t="s">
        <v>357</v>
      </c>
      <c r="B331" s="184"/>
      <c r="C331" s="181"/>
      <c r="D331" s="120"/>
    </row>
    <row r="332" spans="1:4">
      <c r="A332" s="133" t="s">
        <v>325</v>
      </c>
      <c r="B332" s="184"/>
      <c r="C332" s="181"/>
      <c r="D332" s="120"/>
    </row>
    <row r="333" spans="1:4">
      <c r="A333" s="133" t="s">
        <v>497</v>
      </c>
      <c r="B333" s="184"/>
      <c r="C333" s="181"/>
      <c r="D333" s="120"/>
    </row>
    <row r="334" spans="1:4">
      <c r="A334" s="136" t="s">
        <v>498</v>
      </c>
      <c r="B334" s="184"/>
      <c r="C334" s="181"/>
      <c r="D334" s="120"/>
    </row>
    <row r="335" spans="1:4">
      <c r="A335" s="132" t="s">
        <v>316</v>
      </c>
      <c r="B335" s="184"/>
      <c r="C335" s="181"/>
      <c r="D335" s="120"/>
    </row>
    <row r="336" spans="1:4">
      <c r="A336" s="132" t="s">
        <v>317</v>
      </c>
      <c r="B336" s="184"/>
      <c r="C336" s="181"/>
      <c r="D336" s="120"/>
    </row>
    <row r="337" spans="1:4">
      <c r="A337" s="134" t="s">
        <v>318</v>
      </c>
      <c r="B337" s="184"/>
      <c r="C337" s="181"/>
      <c r="D337" s="120"/>
    </row>
    <row r="338" spans="1:4">
      <c r="A338" s="141" t="s">
        <v>499</v>
      </c>
      <c r="B338" s="184"/>
      <c r="C338" s="181"/>
      <c r="D338" s="120"/>
    </row>
    <row r="339" spans="1:4">
      <c r="A339" s="133" t="s">
        <v>500</v>
      </c>
      <c r="B339" s="184"/>
      <c r="C339" s="181"/>
      <c r="D339" s="120"/>
    </row>
    <row r="340" spans="1:4">
      <c r="A340" s="133" t="s">
        <v>325</v>
      </c>
      <c r="B340" s="184"/>
      <c r="C340" s="181"/>
      <c r="D340" s="120"/>
    </row>
    <row r="341" spans="1:4">
      <c r="A341" s="132" t="s">
        <v>501</v>
      </c>
      <c r="B341" s="184"/>
      <c r="C341" s="181"/>
      <c r="D341" s="120"/>
    </row>
    <row r="342" spans="1:4">
      <c r="A342" s="138" t="s">
        <v>502</v>
      </c>
      <c r="B342" s="184"/>
      <c r="C342" s="181"/>
      <c r="D342" s="120"/>
    </row>
    <row r="343" spans="1:4">
      <c r="A343" s="132" t="s">
        <v>316</v>
      </c>
      <c r="B343" s="184"/>
      <c r="C343" s="181"/>
      <c r="D343" s="120"/>
    </row>
    <row r="344" spans="1:4">
      <c r="A344" s="133" t="s">
        <v>317</v>
      </c>
      <c r="B344" s="184"/>
      <c r="C344" s="181"/>
      <c r="D344" s="120"/>
    </row>
    <row r="345" spans="1:4">
      <c r="A345" s="132" t="s">
        <v>357</v>
      </c>
      <c r="B345" s="184"/>
      <c r="C345" s="181"/>
      <c r="D345" s="120"/>
    </row>
    <row r="346" spans="1:4">
      <c r="A346" s="133" t="s">
        <v>503</v>
      </c>
      <c r="B346" s="184"/>
      <c r="C346" s="181"/>
      <c r="D346" s="120"/>
    </row>
    <row r="347" spans="1:4">
      <c r="A347" s="132" t="s">
        <v>504</v>
      </c>
      <c r="B347" s="184"/>
      <c r="C347" s="181"/>
      <c r="D347" s="120"/>
    </row>
    <row r="348" spans="1:4">
      <c r="A348" s="138" t="s">
        <v>505</v>
      </c>
      <c r="B348" s="184"/>
      <c r="C348" s="181"/>
      <c r="D348" s="120"/>
    </row>
    <row r="349" spans="1:4">
      <c r="A349" s="132" t="s">
        <v>1275</v>
      </c>
      <c r="B349" s="184"/>
      <c r="C349" s="181"/>
      <c r="D349" s="120"/>
    </row>
    <row r="350" spans="1:4">
      <c r="A350" s="132" t="s">
        <v>506</v>
      </c>
      <c r="B350" s="184"/>
      <c r="C350" s="185"/>
      <c r="D350" s="120"/>
    </row>
    <row r="351" spans="1:4">
      <c r="A351" s="137" t="s">
        <v>507</v>
      </c>
      <c r="B351" s="182">
        <v>53753</v>
      </c>
      <c r="C351" s="181">
        <v>53628</v>
      </c>
      <c r="D351" s="120"/>
    </row>
    <row r="352" spans="1:4">
      <c r="A352" s="139" t="s">
        <v>508</v>
      </c>
      <c r="B352" s="182">
        <v>865</v>
      </c>
      <c r="C352" s="181">
        <v>493</v>
      </c>
      <c r="D352" s="120"/>
    </row>
    <row r="353" spans="1:4">
      <c r="A353" s="132" t="s">
        <v>316</v>
      </c>
      <c r="B353" s="183">
        <v>445</v>
      </c>
      <c r="C353" s="168">
        <v>444</v>
      </c>
      <c r="D353" s="120"/>
    </row>
    <row r="354" spans="1:4">
      <c r="A354" s="132" t="s">
        <v>317</v>
      </c>
      <c r="B354" s="183">
        <v>45</v>
      </c>
      <c r="C354" s="168">
        <v>11</v>
      </c>
      <c r="D354" s="120"/>
    </row>
    <row r="355" spans="1:4">
      <c r="A355" s="132" t="s">
        <v>318</v>
      </c>
      <c r="B355" s="183"/>
      <c r="C355" s="168"/>
      <c r="D355" s="120"/>
    </row>
    <row r="356" spans="1:4">
      <c r="A356" s="141" t="s">
        <v>509</v>
      </c>
      <c r="B356" s="183">
        <v>375</v>
      </c>
      <c r="C356" s="168">
        <v>38</v>
      </c>
      <c r="D356" s="120"/>
    </row>
    <row r="357" spans="1:4">
      <c r="A357" s="138" t="s">
        <v>510</v>
      </c>
      <c r="B357" s="182">
        <v>46595</v>
      </c>
      <c r="C357" s="181">
        <v>49761</v>
      </c>
      <c r="D357" s="120"/>
    </row>
    <row r="358" spans="1:4">
      <c r="A358" s="132" t="s">
        <v>511</v>
      </c>
      <c r="B358" s="183">
        <v>3065</v>
      </c>
      <c r="C358" s="168">
        <v>1603</v>
      </c>
      <c r="D358" s="120"/>
    </row>
    <row r="359" spans="1:4">
      <c r="A359" s="132" t="s">
        <v>512</v>
      </c>
      <c r="B359" s="183">
        <v>16820</v>
      </c>
      <c r="C359" s="168">
        <v>20724</v>
      </c>
      <c r="D359" s="120"/>
    </row>
    <row r="360" spans="1:4">
      <c r="A360" s="133" t="s">
        <v>513</v>
      </c>
      <c r="B360" s="183">
        <v>15020</v>
      </c>
      <c r="C360" s="168">
        <v>21340</v>
      </c>
      <c r="D360" s="120"/>
    </row>
    <row r="361" spans="1:4">
      <c r="A361" s="133" t="s">
        <v>514</v>
      </c>
      <c r="B361" s="183">
        <v>7060</v>
      </c>
      <c r="C361" s="168">
        <v>5601</v>
      </c>
      <c r="D361" s="120"/>
    </row>
    <row r="362" spans="1:4">
      <c r="A362" s="133" t="s">
        <v>515</v>
      </c>
      <c r="B362" s="183">
        <v>130</v>
      </c>
      <c r="C362" s="168"/>
      <c r="D362" s="120"/>
    </row>
    <row r="363" spans="1:4">
      <c r="A363" s="132" t="s">
        <v>516</v>
      </c>
      <c r="B363" s="183">
        <v>4500</v>
      </c>
      <c r="C363" s="168">
        <v>493</v>
      </c>
      <c r="D363" s="120"/>
    </row>
    <row r="364" spans="1:4">
      <c r="A364" s="138" t="s">
        <v>517</v>
      </c>
      <c r="B364" s="182">
        <v>615</v>
      </c>
      <c r="C364" s="181">
        <v>7</v>
      </c>
      <c r="D364" s="120"/>
    </row>
    <row r="365" spans="1:4">
      <c r="A365" s="132" t="s">
        <v>518</v>
      </c>
      <c r="B365" s="183">
        <v>20</v>
      </c>
      <c r="C365" s="181">
        <v>7</v>
      </c>
      <c r="D365" s="120"/>
    </row>
    <row r="366" spans="1:4">
      <c r="A366" s="132" t="s">
        <v>519</v>
      </c>
      <c r="B366" s="183"/>
      <c r="C366" s="181"/>
      <c r="D366" s="120"/>
    </row>
    <row r="367" spans="1:4">
      <c r="A367" s="132" t="s">
        <v>520</v>
      </c>
      <c r="B367" s="183"/>
      <c r="C367" s="181"/>
      <c r="D367" s="120"/>
    </row>
    <row r="368" spans="1:4">
      <c r="A368" s="133" t="s">
        <v>521</v>
      </c>
      <c r="B368" s="183"/>
      <c r="C368" s="181"/>
      <c r="D368" s="120"/>
    </row>
    <row r="369" spans="1:4">
      <c r="A369" s="133" t="s">
        <v>522</v>
      </c>
      <c r="B369" s="183">
        <v>595</v>
      </c>
      <c r="C369" s="181"/>
      <c r="D369" s="120"/>
    </row>
    <row r="370" spans="1:4">
      <c r="A370" s="136" t="s">
        <v>523</v>
      </c>
      <c r="C370" s="181"/>
      <c r="D370" s="120"/>
    </row>
    <row r="371" spans="1:4">
      <c r="A371" s="132" t="s">
        <v>524</v>
      </c>
      <c r="C371" s="181"/>
      <c r="D371" s="120"/>
    </row>
    <row r="372" spans="1:4">
      <c r="A372" s="132" t="s">
        <v>525</v>
      </c>
      <c r="B372" s="184"/>
      <c r="C372" s="181"/>
      <c r="D372" s="120"/>
    </row>
    <row r="373" spans="1:4">
      <c r="A373" s="132" t="s">
        <v>526</v>
      </c>
      <c r="B373" s="184"/>
      <c r="C373" s="181"/>
      <c r="D373" s="120"/>
    </row>
    <row r="374" spans="1:4">
      <c r="A374" s="133" t="s">
        <v>527</v>
      </c>
      <c r="B374" s="184"/>
      <c r="C374" s="181"/>
      <c r="D374" s="120"/>
    </row>
    <row r="375" spans="1:4">
      <c r="A375" s="133" t="s">
        <v>528</v>
      </c>
      <c r="B375" s="184"/>
      <c r="C375" s="181"/>
      <c r="D375" s="120"/>
    </row>
    <row r="376" spans="1:4">
      <c r="A376" s="139" t="s">
        <v>529</v>
      </c>
      <c r="B376" s="184"/>
      <c r="C376" s="181"/>
      <c r="D376" s="120"/>
    </row>
    <row r="377" spans="1:4">
      <c r="A377" s="132" t="s">
        <v>530</v>
      </c>
      <c r="B377" s="184"/>
      <c r="C377" s="181"/>
      <c r="D377" s="120"/>
    </row>
    <row r="378" spans="1:4">
      <c r="A378" s="132" t="s">
        <v>531</v>
      </c>
      <c r="B378" s="184"/>
      <c r="C378" s="181"/>
      <c r="D378" s="120"/>
    </row>
    <row r="379" spans="1:4">
      <c r="A379" s="132" t="s">
        <v>532</v>
      </c>
      <c r="B379" s="184"/>
      <c r="C379" s="181"/>
      <c r="D379" s="120"/>
    </row>
    <row r="380" spans="1:4">
      <c r="A380" s="139" t="s">
        <v>533</v>
      </c>
      <c r="B380" s="184"/>
      <c r="C380" s="181"/>
      <c r="D380" s="120"/>
    </row>
    <row r="381" spans="1:4">
      <c r="A381" s="133" t="s">
        <v>534</v>
      </c>
      <c r="B381" s="184"/>
      <c r="C381" s="181"/>
      <c r="D381" s="120"/>
    </row>
    <row r="382" spans="1:4">
      <c r="A382" s="133" t="s">
        <v>535</v>
      </c>
      <c r="B382" s="184"/>
      <c r="C382" s="181"/>
      <c r="D382" s="120"/>
    </row>
    <row r="383" spans="1:4">
      <c r="A383" s="130" t="s">
        <v>536</v>
      </c>
      <c r="B383" s="184"/>
      <c r="C383" s="181"/>
      <c r="D383" s="120"/>
    </row>
    <row r="384" spans="1:4">
      <c r="A384" s="138" t="s">
        <v>537</v>
      </c>
      <c r="B384" s="182">
        <v>80</v>
      </c>
      <c r="C384" s="181">
        <v>79</v>
      </c>
      <c r="D384" s="120"/>
    </row>
    <row r="385" spans="1:4">
      <c r="A385" s="132" t="s">
        <v>538</v>
      </c>
      <c r="B385" s="183">
        <v>80</v>
      </c>
      <c r="C385" s="168">
        <v>56</v>
      </c>
      <c r="D385" s="120"/>
    </row>
    <row r="386" spans="1:4">
      <c r="A386" s="132" t="s">
        <v>539</v>
      </c>
      <c r="B386" s="183"/>
      <c r="C386" s="168"/>
      <c r="D386" s="120"/>
    </row>
    <row r="387" spans="1:4">
      <c r="A387" s="133" t="s">
        <v>540</v>
      </c>
      <c r="B387" s="183"/>
      <c r="C387" s="168">
        <v>23</v>
      </c>
      <c r="D387" s="120"/>
    </row>
    <row r="388" spans="1:4">
      <c r="A388" s="139" t="s">
        <v>541</v>
      </c>
      <c r="B388" s="182">
        <v>570</v>
      </c>
      <c r="C388" s="181">
        <v>484</v>
      </c>
      <c r="D388" s="120"/>
    </row>
    <row r="389" spans="1:4">
      <c r="A389" s="133" t="s">
        <v>542</v>
      </c>
      <c r="B389" s="183">
        <v>330</v>
      </c>
      <c r="C389" s="168">
        <v>248</v>
      </c>
      <c r="D389" s="120"/>
    </row>
    <row r="390" spans="1:4">
      <c r="A390" s="132" t="s">
        <v>543</v>
      </c>
      <c r="B390" s="183">
        <v>240</v>
      </c>
      <c r="C390" s="168">
        <v>236</v>
      </c>
      <c r="D390" s="120"/>
    </row>
    <row r="391" spans="1:4">
      <c r="A391" s="132" t="s">
        <v>544</v>
      </c>
      <c r="B391" s="183"/>
      <c r="C391" s="168"/>
      <c r="D391" s="120"/>
    </row>
    <row r="392" spans="1:4">
      <c r="A392" s="132" t="s">
        <v>545</v>
      </c>
      <c r="B392" s="183"/>
      <c r="C392" s="168"/>
      <c r="D392" s="120"/>
    </row>
    <row r="393" spans="1:4">
      <c r="A393" s="132" t="s">
        <v>546</v>
      </c>
      <c r="B393" s="183"/>
      <c r="C393" s="181"/>
      <c r="D393" s="120"/>
    </row>
    <row r="394" spans="1:4">
      <c r="A394" s="138" t="s">
        <v>547</v>
      </c>
      <c r="B394" s="182">
        <v>4240</v>
      </c>
      <c r="C394" s="181">
        <v>2804</v>
      </c>
      <c r="D394" s="120"/>
    </row>
    <row r="395" spans="1:4">
      <c r="A395" s="133" t="s">
        <v>548</v>
      </c>
      <c r="B395" s="183"/>
      <c r="C395" s="181"/>
      <c r="D395" s="120"/>
    </row>
    <row r="396" spans="1:4">
      <c r="A396" s="133" t="s">
        <v>549</v>
      </c>
      <c r="B396" s="183"/>
      <c r="C396" s="181"/>
      <c r="D396" s="120"/>
    </row>
    <row r="397" spans="1:4">
      <c r="A397" s="133" t="s">
        <v>550</v>
      </c>
      <c r="B397" s="183"/>
      <c r="C397" s="181"/>
      <c r="D397" s="120"/>
    </row>
    <row r="398" spans="1:4">
      <c r="A398" s="130" t="s">
        <v>551</v>
      </c>
      <c r="B398" s="183">
        <v>400</v>
      </c>
      <c r="C398" s="181"/>
      <c r="D398" s="120"/>
    </row>
    <row r="399" spans="1:4">
      <c r="A399" s="132" t="s">
        <v>552</v>
      </c>
      <c r="B399" s="183"/>
      <c r="C399" s="181"/>
      <c r="D399" s="120"/>
    </row>
    <row r="400" spans="1:4">
      <c r="A400" s="132" t="s">
        <v>553</v>
      </c>
      <c r="B400" s="183">
        <v>3840</v>
      </c>
      <c r="C400" s="168">
        <v>2804</v>
      </c>
      <c r="D400" s="120"/>
    </row>
    <row r="401" spans="1:4">
      <c r="A401" s="138" t="s">
        <v>554</v>
      </c>
      <c r="B401" s="182">
        <v>788</v>
      </c>
      <c r="C401" s="181"/>
      <c r="D401" s="120"/>
    </row>
    <row r="402" spans="1:4">
      <c r="A402" s="137" t="s">
        <v>555</v>
      </c>
      <c r="B402" s="182">
        <v>1882</v>
      </c>
      <c r="C402" s="181">
        <v>4338</v>
      </c>
      <c r="D402" s="120"/>
    </row>
    <row r="403" spans="1:4">
      <c r="A403" s="139" t="s">
        <v>556</v>
      </c>
      <c r="B403" s="182">
        <v>130</v>
      </c>
      <c r="C403" s="181">
        <v>148</v>
      </c>
      <c r="D403" s="120"/>
    </row>
    <row r="404" spans="1:4">
      <c r="A404" s="132" t="s">
        <v>316</v>
      </c>
      <c r="B404" s="183">
        <v>120</v>
      </c>
      <c r="C404" s="168">
        <v>110</v>
      </c>
      <c r="D404" s="120"/>
    </row>
    <row r="405" spans="1:4">
      <c r="A405" s="132" t="s">
        <v>317</v>
      </c>
      <c r="B405" s="183">
        <v>10</v>
      </c>
      <c r="C405" s="168"/>
      <c r="D405" s="120"/>
    </row>
    <row r="406" spans="1:4">
      <c r="A406" s="132" t="s">
        <v>318</v>
      </c>
      <c r="B406" s="183"/>
      <c r="C406" s="168"/>
      <c r="D406" s="120"/>
    </row>
    <row r="407" spans="1:4">
      <c r="A407" s="133" t="s">
        <v>557</v>
      </c>
      <c r="B407" s="183"/>
      <c r="C407" s="168">
        <v>38</v>
      </c>
      <c r="D407" s="120"/>
    </row>
    <row r="408" spans="1:4">
      <c r="A408" s="138" t="s">
        <v>558</v>
      </c>
      <c r="B408" s="184"/>
      <c r="C408" s="181"/>
      <c r="D408" s="120"/>
    </row>
    <row r="409" spans="1:4">
      <c r="A409" s="132" t="s">
        <v>559</v>
      </c>
      <c r="B409" s="184"/>
      <c r="C409" s="181"/>
      <c r="D409" s="120"/>
    </row>
    <row r="410" spans="1:4">
      <c r="A410" s="130" t="s">
        <v>560</v>
      </c>
      <c r="B410" s="184"/>
      <c r="C410" s="181"/>
      <c r="D410" s="120"/>
    </row>
    <row r="411" spans="1:4">
      <c r="A411" s="132" t="s">
        <v>1276</v>
      </c>
      <c r="B411" s="184"/>
      <c r="C411" s="181"/>
      <c r="D411" s="120"/>
    </row>
    <row r="412" spans="1:4">
      <c r="A412" s="132" t="s">
        <v>561</v>
      </c>
      <c r="B412" s="184"/>
      <c r="C412" s="181"/>
      <c r="D412" s="120"/>
    </row>
    <row r="413" spans="1:4">
      <c r="A413" s="132" t="s">
        <v>562</v>
      </c>
      <c r="B413" s="184"/>
      <c r="C413" s="181"/>
      <c r="D413" s="120"/>
    </row>
    <row r="414" spans="1:4">
      <c r="A414" s="133" t="s">
        <v>563</v>
      </c>
      <c r="B414" s="184"/>
      <c r="C414" s="181"/>
      <c r="D414" s="120"/>
    </row>
    <row r="415" spans="1:4">
      <c r="A415" s="133" t="s">
        <v>1277</v>
      </c>
      <c r="B415" s="184"/>
      <c r="C415" s="181"/>
      <c r="D415" s="120"/>
    </row>
    <row r="416" spans="1:4">
      <c r="A416" s="133" t="s">
        <v>564</v>
      </c>
      <c r="B416" s="184"/>
      <c r="C416" s="185"/>
      <c r="D416" s="120"/>
    </row>
    <row r="417" spans="1:4">
      <c r="A417" s="139" t="s">
        <v>565</v>
      </c>
      <c r="B417" s="184"/>
      <c r="C417" s="181"/>
      <c r="D417" s="120"/>
    </row>
    <row r="418" spans="1:4">
      <c r="A418" s="132" t="s">
        <v>559</v>
      </c>
      <c r="B418" s="184"/>
      <c r="C418" s="181"/>
      <c r="D418" s="120"/>
    </row>
    <row r="419" spans="1:4">
      <c r="A419" s="132" t="s">
        <v>566</v>
      </c>
      <c r="B419" s="184"/>
      <c r="C419" s="181"/>
      <c r="D419" s="120"/>
    </row>
    <row r="420" spans="1:4">
      <c r="A420" s="132" t="s">
        <v>567</v>
      </c>
      <c r="B420" s="184"/>
      <c r="C420" s="181"/>
      <c r="D420" s="120"/>
    </row>
    <row r="421" spans="1:4">
      <c r="A421" s="133" t="s">
        <v>568</v>
      </c>
      <c r="B421" s="184"/>
      <c r="C421" s="181"/>
      <c r="D421" s="120"/>
    </row>
    <row r="422" spans="1:4">
      <c r="A422" s="133" t="s">
        <v>569</v>
      </c>
      <c r="B422" s="184"/>
      <c r="C422" s="181"/>
      <c r="D422" s="120"/>
    </row>
    <row r="423" spans="1:4">
      <c r="A423" s="139" t="s">
        <v>570</v>
      </c>
      <c r="B423" s="182">
        <v>410</v>
      </c>
      <c r="C423" s="181">
        <v>302</v>
      </c>
      <c r="D423" s="120"/>
    </row>
    <row r="424" spans="1:4">
      <c r="A424" s="130" t="s">
        <v>559</v>
      </c>
      <c r="B424" s="183"/>
      <c r="C424" s="181"/>
      <c r="D424" s="120"/>
    </row>
    <row r="425" spans="1:4">
      <c r="A425" s="132" t="s">
        <v>571</v>
      </c>
      <c r="B425" s="183"/>
      <c r="C425" s="181"/>
      <c r="D425" s="120"/>
    </row>
    <row r="426" spans="1:4">
      <c r="A426" s="132" t="s">
        <v>1278</v>
      </c>
      <c r="C426" s="181"/>
      <c r="D426" s="120"/>
    </row>
    <row r="427" spans="1:4">
      <c r="A427" s="133" t="s">
        <v>572</v>
      </c>
      <c r="B427" s="183">
        <v>410</v>
      </c>
      <c r="C427" s="168">
        <v>302</v>
      </c>
      <c r="D427" s="120"/>
    </row>
    <row r="428" spans="1:4">
      <c r="A428" s="139" t="s">
        <v>573</v>
      </c>
      <c r="B428" s="182">
        <v>15</v>
      </c>
      <c r="C428" s="181"/>
      <c r="D428" s="120"/>
    </row>
    <row r="429" spans="1:4">
      <c r="A429" s="133" t="s">
        <v>559</v>
      </c>
      <c r="B429" s="183"/>
      <c r="C429" s="181"/>
      <c r="D429" s="120"/>
    </row>
    <row r="430" spans="1:4">
      <c r="A430" s="132" t="s">
        <v>574</v>
      </c>
      <c r="B430" s="183"/>
      <c r="C430" s="181"/>
      <c r="D430" s="120"/>
    </row>
    <row r="431" spans="1:4">
      <c r="A431" s="132" t="s">
        <v>575</v>
      </c>
      <c r="B431" s="183"/>
      <c r="C431" s="181"/>
      <c r="D431" s="120"/>
    </row>
    <row r="432" spans="1:4">
      <c r="A432" s="132" t="s">
        <v>576</v>
      </c>
      <c r="B432" s="183">
        <v>15</v>
      </c>
      <c r="C432" s="181"/>
      <c r="D432" s="120"/>
    </row>
    <row r="433" spans="1:4">
      <c r="A433" s="139" t="s">
        <v>577</v>
      </c>
      <c r="B433" s="182"/>
      <c r="C433" s="181"/>
      <c r="D433" s="120"/>
    </row>
    <row r="434" spans="1:4">
      <c r="A434" s="133" t="s">
        <v>578</v>
      </c>
      <c r="B434" s="183"/>
      <c r="C434" s="181"/>
      <c r="D434" s="120"/>
    </row>
    <row r="435" spans="1:4">
      <c r="A435" s="133" t="s">
        <v>579</v>
      </c>
      <c r="B435" s="183"/>
      <c r="C435" s="181"/>
      <c r="D435" s="120"/>
    </row>
    <row r="436" spans="1:4">
      <c r="A436" s="133" t="s">
        <v>580</v>
      </c>
      <c r="B436" s="183"/>
      <c r="C436" s="181"/>
      <c r="D436" s="120"/>
    </row>
    <row r="437" spans="1:4">
      <c r="A437" s="133" t="s">
        <v>581</v>
      </c>
      <c r="B437" s="183"/>
      <c r="C437" s="181"/>
      <c r="D437" s="120"/>
    </row>
    <row r="438" spans="1:4">
      <c r="A438" s="138" t="s">
        <v>582</v>
      </c>
      <c r="B438" s="182">
        <v>20</v>
      </c>
      <c r="C438" s="181">
        <v>20</v>
      </c>
      <c r="D438" s="120"/>
    </row>
    <row r="439" spans="1:4">
      <c r="A439" s="132" t="s">
        <v>559</v>
      </c>
      <c r="B439" s="183"/>
      <c r="C439" s="168"/>
      <c r="D439" s="120"/>
    </row>
    <row r="440" spans="1:4">
      <c r="A440" s="133" t="s">
        <v>583</v>
      </c>
      <c r="B440" s="183">
        <v>20</v>
      </c>
      <c r="C440" s="168">
        <v>10</v>
      </c>
      <c r="D440" s="120"/>
    </row>
    <row r="441" spans="1:4">
      <c r="A441" s="133" t="s">
        <v>584</v>
      </c>
      <c r="B441" s="184"/>
      <c r="C441" s="168"/>
      <c r="D441" s="120"/>
    </row>
    <row r="442" spans="1:4">
      <c r="A442" s="133" t="s">
        <v>585</v>
      </c>
      <c r="B442" s="184"/>
      <c r="C442" s="168"/>
      <c r="D442" s="120"/>
    </row>
    <row r="443" spans="1:4">
      <c r="A443" s="132" t="s">
        <v>586</v>
      </c>
      <c r="B443" s="184"/>
      <c r="C443" s="168"/>
      <c r="D443" s="120"/>
    </row>
    <row r="444" spans="1:4">
      <c r="A444" s="132" t="s">
        <v>587</v>
      </c>
      <c r="B444" s="190"/>
      <c r="C444" s="168">
        <v>10</v>
      </c>
      <c r="D444" s="120"/>
    </row>
    <row r="445" spans="1:4">
      <c r="A445" s="138" t="s">
        <v>588</v>
      </c>
      <c r="B445" s="184"/>
      <c r="C445" s="181"/>
      <c r="D445" s="120"/>
    </row>
    <row r="446" spans="1:4">
      <c r="A446" s="133" t="s">
        <v>589</v>
      </c>
      <c r="B446" s="184"/>
      <c r="C446" s="181"/>
      <c r="D446" s="120"/>
    </row>
    <row r="447" spans="1:4">
      <c r="A447" s="133" t="s">
        <v>590</v>
      </c>
      <c r="B447" s="184"/>
      <c r="C447" s="181"/>
      <c r="D447" s="120"/>
    </row>
    <row r="448" spans="1:4">
      <c r="A448" s="133" t="s">
        <v>591</v>
      </c>
      <c r="B448" s="184"/>
      <c r="C448" s="181"/>
      <c r="D448" s="120"/>
    </row>
    <row r="449" spans="1:4">
      <c r="A449" s="136" t="s">
        <v>592</v>
      </c>
      <c r="B449" s="184"/>
      <c r="C449" s="181"/>
      <c r="D449" s="120"/>
    </row>
    <row r="450" spans="1:4">
      <c r="A450" s="133" t="s">
        <v>593</v>
      </c>
      <c r="B450" s="184"/>
      <c r="C450" s="181"/>
      <c r="D450" s="120"/>
    </row>
    <row r="451" spans="1:4">
      <c r="A451" s="133" t="s">
        <v>594</v>
      </c>
      <c r="B451" s="184"/>
      <c r="C451" s="181"/>
      <c r="D451" s="120"/>
    </row>
    <row r="452" spans="1:4">
      <c r="A452" s="133" t="s">
        <v>595</v>
      </c>
      <c r="B452" s="184"/>
      <c r="C452" s="181"/>
      <c r="D452" s="120"/>
    </row>
    <row r="453" spans="1:4">
      <c r="A453" s="138" t="s">
        <v>596</v>
      </c>
      <c r="B453" s="182">
        <v>1307</v>
      </c>
      <c r="C453" s="181">
        <v>3868</v>
      </c>
      <c r="D453" s="120"/>
    </row>
    <row r="454" spans="1:4">
      <c r="A454" s="132" t="s">
        <v>597</v>
      </c>
      <c r="B454" s="183">
        <v>230</v>
      </c>
      <c r="C454" s="168">
        <v>586</v>
      </c>
      <c r="D454" s="120"/>
    </row>
    <row r="455" spans="1:4">
      <c r="A455" s="133" t="s">
        <v>598</v>
      </c>
      <c r="B455" s="183"/>
      <c r="C455" s="168"/>
      <c r="D455" s="120"/>
    </row>
    <row r="456" spans="1:4">
      <c r="A456" s="133" t="s">
        <v>599</v>
      </c>
      <c r="B456" s="183"/>
      <c r="C456" s="168"/>
      <c r="D456" s="120"/>
    </row>
    <row r="457" spans="1:4">
      <c r="A457" s="133" t="s">
        <v>600</v>
      </c>
      <c r="B457" s="183">
        <v>1077</v>
      </c>
      <c r="C457" s="168">
        <v>3282</v>
      </c>
      <c r="D457" s="120"/>
    </row>
    <row r="458" spans="1:4">
      <c r="A458" s="137" t="s">
        <v>601</v>
      </c>
      <c r="B458" s="182">
        <v>19548</v>
      </c>
      <c r="C458" s="181">
        <v>3076</v>
      </c>
      <c r="D458" s="120"/>
    </row>
    <row r="459" spans="1:4">
      <c r="A459" s="136" t="s">
        <v>602</v>
      </c>
      <c r="B459" s="182">
        <v>4636</v>
      </c>
      <c r="C459" s="181">
        <v>1930</v>
      </c>
      <c r="D459" s="120"/>
    </row>
    <row r="460" spans="1:4">
      <c r="A460" s="130" t="s">
        <v>316</v>
      </c>
      <c r="B460" s="183">
        <v>500</v>
      </c>
      <c r="C460" s="168">
        <v>499</v>
      </c>
      <c r="D460" s="120"/>
    </row>
    <row r="461" spans="1:4">
      <c r="A461" s="130" t="s">
        <v>317</v>
      </c>
      <c r="B461" s="183">
        <v>45</v>
      </c>
      <c r="C461" s="168"/>
      <c r="D461" s="120"/>
    </row>
    <row r="462" spans="1:4">
      <c r="A462" s="130" t="s">
        <v>318</v>
      </c>
      <c r="B462" s="183"/>
      <c r="C462" s="168"/>
      <c r="D462" s="120"/>
    </row>
    <row r="463" spans="1:4">
      <c r="A463" s="130" t="s">
        <v>603</v>
      </c>
      <c r="B463" s="183">
        <v>150</v>
      </c>
      <c r="C463" s="168">
        <v>124</v>
      </c>
      <c r="D463" s="120"/>
    </row>
    <row r="464" spans="1:4">
      <c r="A464" s="130" t="s">
        <v>604</v>
      </c>
      <c r="B464" s="183">
        <v>2</v>
      </c>
      <c r="C464" s="168"/>
      <c r="D464" s="120"/>
    </row>
    <row r="465" spans="1:4">
      <c r="A465" s="130" t="s">
        <v>605</v>
      </c>
      <c r="B465" s="183">
        <v>220</v>
      </c>
      <c r="C465" s="168">
        <v>189</v>
      </c>
      <c r="D465" s="120"/>
    </row>
    <row r="466" spans="1:4">
      <c r="A466" s="130" t="s">
        <v>606</v>
      </c>
      <c r="B466" s="183"/>
      <c r="C466" s="168"/>
      <c r="D466" s="120"/>
    </row>
    <row r="467" spans="1:4">
      <c r="A467" s="130" t="s">
        <v>607</v>
      </c>
      <c r="B467" s="183"/>
      <c r="C467" s="168"/>
      <c r="D467" s="120"/>
    </row>
    <row r="468" spans="1:4">
      <c r="A468" s="130" t="s">
        <v>608</v>
      </c>
      <c r="B468" s="183">
        <v>40</v>
      </c>
      <c r="C468" s="168"/>
      <c r="D468" s="120"/>
    </row>
    <row r="469" spans="1:4">
      <c r="A469" s="130" t="s">
        <v>609</v>
      </c>
      <c r="B469" s="183"/>
      <c r="C469" s="168"/>
      <c r="D469" s="120"/>
    </row>
    <row r="470" spans="1:4">
      <c r="A470" s="130" t="s">
        <v>610</v>
      </c>
      <c r="B470" s="183"/>
      <c r="C470" s="168">
        <v>7</v>
      </c>
      <c r="D470" s="120"/>
    </row>
    <row r="471" spans="1:4">
      <c r="A471" s="130" t="s">
        <v>611</v>
      </c>
      <c r="B471" s="183"/>
      <c r="C471" s="168"/>
      <c r="D471" s="120"/>
    </row>
    <row r="472" spans="1:4">
      <c r="A472" s="130" t="s">
        <v>612</v>
      </c>
      <c r="B472" s="183">
        <v>10</v>
      </c>
      <c r="C472" s="168"/>
      <c r="D472" s="120"/>
    </row>
    <row r="473" spans="1:4">
      <c r="A473" s="130" t="s">
        <v>613</v>
      </c>
      <c r="B473" s="183">
        <v>15</v>
      </c>
      <c r="C473" s="168"/>
      <c r="D473" s="120"/>
    </row>
    <row r="474" spans="1:4">
      <c r="A474" s="130" t="s">
        <v>614</v>
      </c>
      <c r="B474" s="183">
        <v>3654</v>
      </c>
      <c r="C474" s="168">
        <v>1111</v>
      </c>
      <c r="D474" s="120"/>
    </row>
    <row r="475" spans="1:4">
      <c r="A475" s="136" t="s">
        <v>615</v>
      </c>
      <c r="B475" s="182">
        <v>4005</v>
      </c>
      <c r="C475" s="181">
        <v>398</v>
      </c>
      <c r="D475" s="120"/>
    </row>
    <row r="476" spans="1:4">
      <c r="A476" s="130" t="s">
        <v>316</v>
      </c>
      <c r="B476" s="183"/>
      <c r="C476" s="168"/>
      <c r="D476" s="120"/>
    </row>
    <row r="477" spans="1:4">
      <c r="A477" s="130" t="s">
        <v>317</v>
      </c>
      <c r="B477" s="183"/>
      <c r="C477" s="168"/>
      <c r="D477" s="120"/>
    </row>
    <row r="478" spans="1:4">
      <c r="A478" s="130" t="s">
        <v>318</v>
      </c>
      <c r="B478" s="183"/>
      <c r="C478" s="168"/>
      <c r="D478" s="120"/>
    </row>
    <row r="479" spans="1:4">
      <c r="A479" s="130" t="s">
        <v>616</v>
      </c>
      <c r="B479" s="183"/>
      <c r="C479" s="168">
        <v>45</v>
      </c>
      <c r="D479" s="120"/>
    </row>
    <row r="480" spans="1:4">
      <c r="A480" s="130" t="s">
        <v>617</v>
      </c>
      <c r="B480" s="183">
        <v>170</v>
      </c>
      <c r="C480" s="168">
        <v>353</v>
      </c>
      <c r="D480" s="120"/>
    </row>
    <row r="481" spans="1:4">
      <c r="A481" s="130" t="s">
        <v>618</v>
      </c>
      <c r="B481" s="183"/>
      <c r="C481" s="168"/>
      <c r="D481" s="120"/>
    </row>
    <row r="482" spans="1:4">
      <c r="A482" s="130" t="s">
        <v>619</v>
      </c>
      <c r="B482" s="183">
        <v>3835</v>
      </c>
      <c r="C482" s="168"/>
      <c r="D482" s="120"/>
    </row>
    <row r="483" spans="1:4">
      <c r="A483" s="136" t="s">
        <v>620</v>
      </c>
      <c r="B483" s="182">
        <v>3275</v>
      </c>
      <c r="C483" s="181">
        <v>97</v>
      </c>
      <c r="D483" s="120"/>
    </row>
    <row r="484" spans="1:4">
      <c r="A484" s="130" t="s">
        <v>316</v>
      </c>
      <c r="B484" s="183">
        <v>115</v>
      </c>
      <c r="C484" s="168">
        <v>7</v>
      </c>
      <c r="D484" s="120"/>
    </row>
    <row r="485" spans="1:4">
      <c r="A485" s="130" t="s">
        <v>317</v>
      </c>
      <c r="B485" s="191"/>
      <c r="C485" s="168"/>
      <c r="D485" s="120"/>
    </row>
    <row r="486" spans="1:4">
      <c r="A486" s="130" t="s">
        <v>318</v>
      </c>
      <c r="B486" s="191"/>
      <c r="C486" s="168"/>
      <c r="D486" s="120"/>
    </row>
    <row r="487" spans="1:4">
      <c r="A487" s="130" t="s">
        <v>621</v>
      </c>
      <c r="B487" s="191"/>
      <c r="C487" s="168"/>
      <c r="D487" s="120"/>
    </row>
    <row r="488" spans="1:4">
      <c r="A488" s="130" t="s">
        <v>622</v>
      </c>
      <c r="B488" s="191"/>
      <c r="C488" s="168">
        <v>11</v>
      </c>
      <c r="D488" s="120"/>
    </row>
    <row r="489" spans="1:4">
      <c r="A489" s="130" t="s">
        <v>623</v>
      </c>
      <c r="B489" s="191"/>
      <c r="C489" s="168"/>
      <c r="D489" s="120"/>
    </row>
    <row r="490" spans="1:4">
      <c r="A490" s="130" t="s">
        <v>624</v>
      </c>
      <c r="B490" s="191"/>
      <c r="C490" s="168"/>
      <c r="D490" s="120"/>
    </row>
    <row r="491" spans="1:4">
      <c r="A491" s="130" t="s">
        <v>625</v>
      </c>
      <c r="B491" s="191"/>
      <c r="C491" s="168"/>
      <c r="D491" s="120"/>
    </row>
    <row r="492" spans="1:4">
      <c r="A492" s="130" t="s">
        <v>626</v>
      </c>
      <c r="B492" s="191"/>
      <c r="C492" s="168"/>
      <c r="D492" s="120"/>
    </row>
    <row r="493" spans="1:4">
      <c r="A493" s="130" t="s">
        <v>627</v>
      </c>
      <c r="B493" s="183">
        <v>3160</v>
      </c>
      <c r="C493" s="168">
        <v>79</v>
      </c>
      <c r="D493" s="120"/>
    </row>
    <row r="494" spans="1:4">
      <c r="A494" s="136" t="s">
        <v>628</v>
      </c>
      <c r="B494" s="182">
        <v>620</v>
      </c>
      <c r="C494" s="181">
        <v>3</v>
      </c>
      <c r="D494" s="120"/>
    </row>
    <row r="495" spans="1:4">
      <c r="A495" s="130" t="s">
        <v>316</v>
      </c>
      <c r="B495" s="183"/>
      <c r="C495" s="181"/>
      <c r="D495" s="120"/>
    </row>
    <row r="496" spans="1:4">
      <c r="A496" s="130" t="s">
        <v>317</v>
      </c>
      <c r="B496" s="183"/>
      <c r="C496" s="181"/>
      <c r="D496" s="120"/>
    </row>
    <row r="497" spans="1:4">
      <c r="A497" s="130" t="s">
        <v>318</v>
      </c>
      <c r="B497" s="183"/>
      <c r="C497" s="181"/>
      <c r="D497" s="120"/>
    </row>
    <row r="498" spans="1:4">
      <c r="A498" s="130" t="s">
        <v>629</v>
      </c>
      <c r="B498" s="183"/>
      <c r="C498" s="181"/>
      <c r="D498" s="120"/>
    </row>
    <row r="499" spans="1:4">
      <c r="A499" s="130" t="s">
        <v>630</v>
      </c>
      <c r="B499" s="183"/>
      <c r="C499" s="181"/>
      <c r="D499" s="120"/>
    </row>
    <row r="500" spans="1:4">
      <c r="A500" s="130" t="s">
        <v>631</v>
      </c>
      <c r="B500" s="183"/>
      <c r="C500" s="181"/>
      <c r="D500" s="120"/>
    </row>
    <row r="501" spans="1:4">
      <c r="A501" s="130" t="s">
        <v>632</v>
      </c>
      <c r="B501" s="183"/>
      <c r="C501" s="181"/>
      <c r="D501" s="120"/>
    </row>
    <row r="502" spans="1:4">
      <c r="A502" s="130" t="s">
        <v>633</v>
      </c>
      <c r="B502" s="183">
        <v>620</v>
      </c>
      <c r="C502" s="181">
        <v>3</v>
      </c>
      <c r="D502" s="120"/>
    </row>
    <row r="503" spans="1:4">
      <c r="A503" s="136" t="s">
        <v>634</v>
      </c>
      <c r="B503" s="182">
        <v>1570</v>
      </c>
      <c r="C503" s="181">
        <v>332</v>
      </c>
      <c r="D503" s="120"/>
    </row>
    <row r="504" spans="1:4">
      <c r="A504" s="130" t="s">
        <v>316</v>
      </c>
      <c r="B504" s="183">
        <v>280</v>
      </c>
      <c r="C504" s="168">
        <v>259</v>
      </c>
      <c r="D504" s="120"/>
    </row>
    <row r="505" spans="1:4">
      <c r="A505" s="130" t="s">
        <v>317</v>
      </c>
      <c r="B505" s="183">
        <v>95</v>
      </c>
      <c r="C505" s="168">
        <v>11</v>
      </c>
      <c r="D505" s="120"/>
    </row>
    <row r="506" spans="1:4">
      <c r="A506" s="130" t="s">
        <v>318</v>
      </c>
      <c r="B506" s="183"/>
      <c r="C506" s="168"/>
      <c r="D506" s="120"/>
    </row>
    <row r="507" spans="1:4">
      <c r="A507" s="130" t="s">
        <v>635</v>
      </c>
      <c r="B507" s="183"/>
      <c r="C507" s="168"/>
      <c r="D507" s="120"/>
    </row>
    <row r="508" spans="1:4">
      <c r="A508" s="130" t="s">
        <v>1279</v>
      </c>
      <c r="B508" s="183"/>
      <c r="C508" s="168"/>
      <c r="D508" s="120"/>
    </row>
    <row r="509" spans="1:4">
      <c r="A509" s="130" t="s">
        <v>1280</v>
      </c>
      <c r="B509" s="183"/>
      <c r="C509" s="168"/>
      <c r="D509" s="120"/>
    </row>
    <row r="510" spans="1:4">
      <c r="A510" s="130" t="s">
        <v>636</v>
      </c>
      <c r="B510" s="183">
        <v>1195</v>
      </c>
      <c r="C510" s="168">
        <v>62</v>
      </c>
      <c r="D510" s="120"/>
    </row>
    <row r="511" spans="1:4">
      <c r="A511" s="136" t="s">
        <v>637</v>
      </c>
      <c r="B511" s="182">
        <v>5442</v>
      </c>
      <c r="C511" s="181">
        <v>316</v>
      </c>
      <c r="D511" s="120"/>
    </row>
    <row r="512" spans="1:4">
      <c r="A512" s="130" t="s">
        <v>638</v>
      </c>
      <c r="B512" s="183"/>
      <c r="C512" s="168"/>
      <c r="D512" s="120"/>
    </row>
    <row r="513" spans="1:4">
      <c r="A513" s="130" t="s">
        <v>639</v>
      </c>
      <c r="B513" s="183">
        <v>2</v>
      </c>
      <c r="C513" s="168">
        <v>4</v>
      </c>
      <c r="D513" s="120"/>
    </row>
    <row r="514" spans="1:4">
      <c r="A514" s="130" t="s">
        <v>640</v>
      </c>
      <c r="B514" s="183">
        <v>5440</v>
      </c>
      <c r="C514" s="168">
        <v>312</v>
      </c>
      <c r="D514" s="120"/>
    </row>
    <row r="515" spans="1:4">
      <c r="A515" s="137" t="s">
        <v>641</v>
      </c>
      <c r="B515" s="182">
        <v>21526</v>
      </c>
      <c r="C515" s="181">
        <v>30235</v>
      </c>
      <c r="D515" s="120"/>
    </row>
    <row r="516" spans="1:4">
      <c r="A516" s="136" t="s">
        <v>642</v>
      </c>
      <c r="B516" s="182">
        <v>807</v>
      </c>
      <c r="C516" s="181">
        <v>1386</v>
      </c>
      <c r="D516" s="120"/>
    </row>
    <row r="517" spans="1:4">
      <c r="A517" s="130" t="s">
        <v>316</v>
      </c>
      <c r="B517" s="183">
        <v>300</v>
      </c>
      <c r="C517" s="168">
        <v>760</v>
      </c>
      <c r="D517" s="120"/>
    </row>
    <row r="518" spans="1:4">
      <c r="A518" s="130" t="s">
        <v>317</v>
      </c>
      <c r="B518" s="183"/>
      <c r="C518" s="168"/>
      <c r="D518" s="120"/>
    </row>
    <row r="519" spans="1:4">
      <c r="A519" s="130" t="s">
        <v>318</v>
      </c>
      <c r="B519" s="183"/>
      <c r="C519" s="168"/>
      <c r="D519" s="120"/>
    </row>
    <row r="520" spans="1:4">
      <c r="A520" s="130" t="s">
        <v>643</v>
      </c>
      <c r="B520" s="183"/>
      <c r="C520" s="168"/>
      <c r="D520" s="120"/>
    </row>
    <row r="521" spans="1:4">
      <c r="A521" s="130" t="s">
        <v>644</v>
      </c>
      <c r="B521" s="183">
        <v>30</v>
      </c>
      <c r="C521" s="168"/>
      <c r="D521" s="120"/>
    </row>
    <row r="522" spans="1:4">
      <c r="A522" s="130" t="s">
        <v>645</v>
      </c>
      <c r="B522" s="183">
        <v>100</v>
      </c>
      <c r="C522" s="168">
        <v>213</v>
      </c>
      <c r="D522" s="120"/>
    </row>
    <row r="523" spans="1:4">
      <c r="A523" s="130" t="s">
        <v>646</v>
      </c>
      <c r="B523" s="183"/>
      <c r="C523" s="168"/>
      <c r="D523" s="120"/>
    </row>
    <row r="524" spans="1:4">
      <c r="A524" s="130" t="s">
        <v>357</v>
      </c>
      <c r="B524" s="183"/>
      <c r="C524" s="168"/>
      <c r="D524" s="120"/>
    </row>
    <row r="525" spans="1:4">
      <c r="A525" s="130" t="s">
        <v>647</v>
      </c>
      <c r="B525" s="183">
        <v>317</v>
      </c>
      <c r="C525" s="168">
        <v>413</v>
      </c>
      <c r="D525" s="120"/>
    </row>
    <row r="526" spans="1:4">
      <c r="A526" s="130" t="s">
        <v>648</v>
      </c>
      <c r="B526" s="183"/>
      <c r="C526" s="168"/>
      <c r="D526" s="120"/>
    </row>
    <row r="527" spans="1:4">
      <c r="A527" s="130" t="s">
        <v>649</v>
      </c>
      <c r="B527" s="183"/>
      <c r="C527" s="168"/>
      <c r="D527" s="120"/>
    </row>
    <row r="528" spans="1:4">
      <c r="A528" s="130" t="s">
        <v>650</v>
      </c>
      <c r="B528" s="183">
        <v>15</v>
      </c>
      <c r="C528" s="168"/>
      <c r="D528" s="120"/>
    </row>
    <row r="529" spans="1:4">
      <c r="A529" s="130" t="s">
        <v>374</v>
      </c>
      <c r="B529" s="183"/>
      <c r="C529" s="168"/>
      <c r="D529" s="120"/>
    </row>
    <row r="530" spans="1:4">
      <c r="A530" s="130" t="s">
        <v>375</v>
      </c>
      <c r="B530" s="184"/>
      <c r="C530" s="168"/>
      <c r="D530" s="120"/>
    </row>
    <row r="531" spans="1:4">
      <c r="A531" s="130" t="s">
        <v>376</v>
      </c>
      <c r="B531" s="184"/>
      <c r="C531" s="168"/>
      <c r="D531" s="120"/>
    </row>
    <row r="532" spans="1:4">
      <c r="A532" s="130" t="s">
        <v>377</v>
      </c>
      <c r="B532" s="184"/>
      <c r="C532" s="168"/>
      <c r="D532" s="120"/>
    </row>
    <row r="533" spans="1:4">
      <c r="A533" s="130" t="s">
        <v>325</v>
      </c>
      <c r="B533" s="184"/>
      <c r="C533" s="168"/>
      <c r="D533" s="120"/>
    </row>
    <row r="534" spans="1:4">
      <c r="A534" s="130" t="s">
        <v>651</v>
      </c>
      <c r="B534" s="184">
        <v>45</v>
      </c>
      <c r="C534" s="168"/>
      <c r="D534" s="120"/>
    </row>
    <row r="535" spans="1:4">
      <c r="A535" s="136" t="s">
        <v>652</v>
      </c>
      <c r="B535" s="182">
        <v>310</v>
      </c>
      <c r="C535" s="181">
        <v>617</v>
      </c>
      <c r="D535" s="120"/>
    </row>
    <row r="536" spans="1:4">
      <c r="A536" s="130" t="s">
        <v>316</v>
      </c>
      <c r="B536" s="183">
        <v>175</v>
      </c>
      <c r="C536" s="168">
        <v>431</v>
      </c>
      <c r="D536" s="120"/>
    </row>
    <row r="537" spans="1:4">
      <c r="A537" s="130" t="s">
        <v>317</v>
      </c>
      <c r="B537" s="183">
        <v>35</v>
      </c>
      <c r="C537" s="168"/>
      <c r="D537" s="120"/>
    </row>
    <row r="538" spans="1:4">
      <c r="A538" s="130" t="s">
        <v>318</v>
      </c>
      <c r="B538" s="183"/>
      <c r="C538" s="168"/>
      <c r="D538" s="120"/>
    </row>
    <row r="539" spans="1:4">
      <c r="A539" s="130" t="s">
        <v>653</v>
      </c>
      <c r="B539" s="183"/>
      <c r="C539" s="168"/>
      <c r="D539" s="120"/>
    </row>
    <row r="540" spans="1:4">
      <c r="A540" s="130" t="s">
        <v>654</v>
      </c>
      <c r="B540" s="183"/>
      <c r="C540" s="168"/>
      <c r="D540" s="120"/>
    </row>
    <row r="541" spans="1:4">
      <c r="A541" s="130" t="s">
        <v>655</v>
      </c>
      <c r="B541" s="183"/>
      <c r="C541" s="168"/>
      <c r="D541" s="120"/>
    </row>
    <row r="542" spans="1:4">
      <c r="A542" s="130" t="s">
        <v>656</v>
      </c>
      <c r="B542" s="183">
        <v>100</v>
      </c>
      <c r="C542" s="168">
        <v>186</v>
      </c>
      <c r="D542" s="120"/>
    </row>
    <row r="543" spans="1:4">
      <c r="A543" s="136" t="s">
        <v>657</v>
      </c>
      <c r="B543" s="184"/>
      <c r="C543" s="181"/>
      <c r="D543" s="120"/>
    </row>
    <row r="544" spans="1:4">
      <c r="A544" s="130" t="s">
        <v>658</v>
      </c>
      <c r="B544" s="184"/>
      <c r="C544" s="181"/>
      <c r="D544" s="120"/>
    </row>
    <row r="545" spans="1:4">
      <c r="A545" s="136" t="s">
        <v>659</v>
      </c>
      <c r="B545" s="182">
        <v>6770</v>
      </c>
      <c r="C545" s="181">
        <v>8301</v>
      </c>
      <c r="D545" s="120"/>
    </row>
    <row r="546" spans="1:4">
      <c r="A546" s="130" t="s">
        <v>660</v>
      </c>
      <c r="B546" s="183"/>
      <c r="C546" s="181"/>
      <c r="D546" s="120"/>
    </row>
    <row r="547" spans="1:4">
      <c r="A547" s="130" t="s">
        <v>661</v>
      </c>
      <c r="B547" s="183"/>
      <c r="C547" s="181"/>
      <c r="D547" s="120"/>
    </row>
    <row r="548" spans="1:4">
      <c r="A548" s="130" t="s">
        <v>662</v>
      </c>
      <c r="B548" s="183"/>
      <c r="C548" s="181"/>
      <c r="D548" s="120"/>
    </row>
    <row r="549" spans="1:4">
      <c r="A549" s="130" t="s">
        <v>663</v>
      </c>
      <c r="B549" s="183">
        <v>2870</v>
      </c>
      <c r="C549" s="181"/>
      <c r="D549" s="120"/>
    </row>
    <row r="550" spans="1:4">
      <c r="A550" s="130" t="s">
        <v>664</v>
      </c>
      <c r="B550" s="183">
        <v>1600</v>
      </c>
      <c r="C550" s="181"/>
      <c r="D550" s="120"/>
    </row>
    <row r="551" spans="1:4">
      <c r="A551" s="130" t="s">
        <v>665</v>
      </c>
      <c r="B551" s="183">
        <v>2300</v>
      </c>
      <c r="C551" s="168">
        <v>8301</v>
      </c>
      <c r="D551" s="120"/>
    </row>
    <row r="552" spans="1:4">
      <c r="A552" s="130" t="s">
        <v>1281</v>
      </c>
      <c r="B552" s="183"/>
      <c r="C552" s="181"/>
      <c r="D552" s="120"/>
    </row>
    <row r="553" spans="1:4">
      <c r="A553" s="130" t="s">
        <v>666</v>
      </c>
      <c r="B553" s="184"/>
      <c r="C553" s="185"/>
      <c r="D553" s="120"/>
    </row>
    <row r="554" spans="1:4">
      <c r="A554" s="136" t="s">
        <v>667</v>
      </c>
      <c r="B554" s="184"/>
      <c r="C554" s="181"/>
      <c r="D554" s="120"/>
    </row>
    <row r="555" spans="1:4">
      <c r="A555" s="130" t="s">
        <v>668</v>
      </c>
      <c r="B555" s="184"/>
      <c r="C555" s="181"/>
      <c r="D555" s="120"/>
    </row>
    <row r="556" spans="1:4">
      <c r="A556" s="130" t="s">
        <v>669</v>
      </c>
      <c r="B556" s="184"/>
      <c r="C556" s="181"/>
      <c r="D556" s="120"/>
    </row>
    <row r="557" spans="1:4">
      <c r="A557" s="130" t="s">
        <v>670</v>
      </c>
      <c r="B557" s="184"/>
      <c r="C557" s="181"/>
      <c r="D557" s="120"/>
    </row>
    <row r="558" spans="1:4">
      <c r="A558" s="136" t="s">
        <v>671</v>
      </c>
      <c r="B558" s="182">
        <v>930</v>
      </c>
      <c r="C558" s="181">
        <v>1648</v>
      </c>
      <c r="D558" s="120"/>
    </row>
    <row r="559" spans="1:4">
      <c r="A559" s="130" t="s">
        <v>672</v>
      </c>
      <c r="B559" s="183">
        <v>90</v>
      </c>
      <c r="C559" s="168"/>
      <c r="D559" s="120"/>
    </row>
    <row r="560" spans="1:4">
      <c r="A560" s="130" t="s">
        <v>673</v>
      </c>
      <c r="B560" s="183">
        <v>110</v>
      </c>
      <c r="C560" s="168">
        <v>238</v>
      </c>
      <c r="D560" s="120"/>
    </row>
    <row r="561" spans="1:4">
      <c r="A561" s="130" t="s">
        <v>674</v>
      </c>
      <c r="B561" s="183">
        <v>220</v>
      </c>
      <c r="C561" s="168">
        <v>20</v>
      </c>
      <c r="D561" s="120"/>
    </row>
    <row r="562" spans="1:4">
      <c r="A562" s="130" t="s">
        <v>675</v>
      </c>
      <c r="B562" s="183">
        <v>370</v>
      </c>
      <c r="C562" s="168">
        <v>972</v>
      </c>
      <c r="D562" s="120"/>
    </row>
    <row r="563" spans="1:4">
      <c r="A563" s="130" t="s">
        <v>676</v>
      </c>
      <c r="B563" s="183"/>
      <c r="C563" s="168"/>
      <c r="D563" s="120"/>
    </row>
    <row r="564" spans="1:4">
      <c r="A564" s="130" t="s">
        <v>677</v>
      </c>
      <c r="B564" s="183">
        <v>45</v>
      </c>
      <c r="C564" s="168">
        <v>74</v>
      </c>
      <c r="D564" s="120"/>
    </row>
    <row r="565" spans="1:4">
      <c r="A565" s="130" t="s">
        <v>678</v>
      </c>
      <c r="B565" s="183"/>
      <c r="C565" s="168"/>
      <c r="D565" s="120"/>
    </row>
    <row r="566" spans="1:4">
      <c r="A566" s="130" t="s">
        <v>1282</v>
      </c>
      <c r="B566" s="183"/>
      <c r="C566" s="168">
        <v>42</v>
      </c>
      <c r="D566" s="120"/>
    </row>
    <row r="567" spans="1:4">
      <c r="A567" s="130" t="s">
        <v>679</v>
      </c>
      <c r="B567" s="183">
        <v>95</v>
      </c>
      <c r="C567" s="168">
        <v>302</v>
      </c>
      <c r="D567" s="120"/>
    </row>
    <row r="568" spans="1:4">
      <c r="A568" s="136" t="s">
        <v>680</v>
      </c>
      <c r="B568" s="182">
        <v>1038</v>
      </c>
      <c r="C568" s="181">
        <v>1134</v>
      </c>
      <c r="D568" s="120"/>
    </row>
    <row r="569" spans="1:4">
      <c r="A569" s="130" t="s">
        <v>681</v>
      </c>
      <c r="B569" s="183"/>
      <c r="C569" s="168">
        <v>86</v>
      </c>
      <c r="D569" s="120"/>
    </row>
    <row r="570" spans="1:4">
      <c r="A570" s="130" t="s">
        <v>682</v>
      </c>
      <c r="B570" s="183"/>
      <c r="C570" s="168"/>
      <c r="D570" s="120"/>
    </row>
    <row r="571" spans="1:4">
      <c r="A571" s="130" t="s">
        <v>683</v>
      </c>
      <c r="B571" s="183">
        <v>15</v>
      </c>
      <c r="C571" s="168"/>
      <c r="D571" s="120"/>
    </row>
    <row r="572" spans="1:4">
      <c r="A572" s="130" t="s">
        <v>684</v>
      </c>
      <c r="B572" s="183"/>
      <c r="C572" s="168">
        <v>4</v>
      </c>
      <c r="D572" s="120"/>
    </row>
    <row r="573" spans="1:4">
      <c r="A573" s="130" t="s">
        <v>685</v>
      </c>
      <c r="B573" s="183">
        <v>240</v>
      </c>
      <c r="C573" s="168"/>
      <c r="D573" s="120"/>
    </row>
    <row r="574" spans="1:4">
      <c r="A574" s="130" t="s">
        <v>686</v>
      </c>
      <c r="B574" s="183">
        <v>120</v>
      </c>
      <c r="C574" s="168">
        <v>140</v>
      </c>
      <c r="D574" s="120"/>
    </row>
    <row r="575" spans="1:4">
      <c r="A575" s="130" t="s">
        <v>687</v>
      </c>
      <c r="B575" s="183">
        <v>663</v>
      </c>
      <c r="C575" s="168">
        <v>904</v>
      </c>
      <c r="D575" s="120"/>
    </row>
    <row r="576" spans="1:4">
      <c r="A576" s="136" t="s">
        <v>688</v>
      </c>
      <c r="B576" s="192">
        <v>107</v>
      </c>
      <c r="C576" s="193">
        <v>1258</v>
      </c>
      <c r="D576" s="120"/>
    </row>
    <row r="577" spans="1:4">
      <c r="A577" s="130" t="s">
        <v>689</v>
      </c>
      <c r="B577" s="194">
        <v>95</v>
      </c>
      <c r="C577" s="168">
        <v>424</v>
      </c>
      <c r="D577" s="120"/>
    </row>
    <row r="578" spans="1:4">
      <c r="A578" s="130" t="s">
        <v>690</v>
      </c>
      <c r="B578" s="183">
        <v>10</v>
      </c>
      <c r="C578" s="168">
        <v>36</v>
      </c>
      <c r="D578" s="120"/>
    </row>
    <row r="579" spans="1:4">
      <c r="A579" s="130" t="s">
        <v>691</v>
      </c>
      <c r="B579" s="183"/>
      <c r="C579" s="168"/>
      <c r="D579" s="120"/>
    </row>
    <row r="580" spans="1:4">
      <c r="A580" s="130" t="s">
        <v>692</v>
      </c>
      <c r="B580" s="183">
        <v>2</v>
      </c>
      <c r="C580" s="168">
        <v>8</v>
      </c>
      <c r="D580" s="120"/>
    </row>
    <row r="581" spans="1:4">
      <c r="A581" s="130" t="s">
        <v>693</v>
      </c>
      <c r="B581" s="183"/>
      <c r="C581" s="168">
        <v>455</v>
      </c>
      <c r="D581" s="120"/>
    </row>
    <row r="582" spans="1:4">
      <c r="A582" s="130" t="s">
        <v>694</v>
      </c>
      <c r="B582" s="183"/>
      <c r="C582" s="168">
        <v>335</v>
      </c>
      <c r="D582" s="120"/>
    </row>
    <row r="583" spans="1:4">
      <c r="A583" s="136" t="s">
        <v>695</v>
      </c>
      <c r="B583" s="192">
        <v>2270</v>
      </c>
      <c r="C583" s="193">
        <v>1488</v>
      </c>
      <c r="D583" s="120"/>
    </row>
    <row r="584" spans="1:4">
      <c r="A584" s="130" t="s">
        <v>696</v>
      </c>
      <c r="B584" s="194">
        <v>110</v>
      </c>
      <c r="C584" s="168">
        <v>244</v>
      </c>
      <c r="D584" s="120"/>
    </row>
    <row r="585" spans="1:4">
      <c r="A585" s="130" t="s">
        <v>697</v>
      </c>
      <c r="B585" s="194">
        <v>550</v>
      </c>
      <c r="C585" s="168">
        <v>795</v>
      </c>
      <c r="D585" s="120"/>
    </row>
    <row r="586" spans="1:4">
      <c r="A586" s="130" t="s">
        <v>698</v>
      </c>
      <c r="B586" s="183"/>
      <c r="C586" s="168"/>
      <c r="D586" s="118"/>
    </row>
    <row r="587" spans="1:4">
      <c r="A587" s="130" t="s">
        <v>699</v>
      </c>
      <c r="B587" s="183">
        <v>1490</v>
      </c>
      <c r="C587" s="168">
        <v>388</v>
      </c>
      <c r="D587" s="118"/>
    </row>
    <row r="588" spans="1:4">
      <c r="A588" s="130" t="s">
        <v>700</v>
      </c>
      <c r="B588" s="183">
        <v>30</v>
      </c>
      <c r="C588" s="168">
        <v>61</v>
      </c>
      <c r="D588" s="120"/>
    </row>
    <row r="589" spans="1:4">
      <c r="A589" s="130" t="s">
        <v>701</v>
      </c>
      <c r="B589" s="183"/>
      <c r="C589" s="168"/>
      <c r="D589" s="120"/>
    </row>
    <row r="590" spans="1:4">
      <c r="A590" s="130" t="s">
        <v>702</v>
      </c>
      <c r="B590" s="183">
        <v>90</v>
      </c>
      <c r="C590" s="168"/>
      <c r="D590" s="120"/>
    </row>
    <row r="591" spans="1:4">
      <c r="A591" s="136" t="s">
        <v>703</v>
      </c>
      <c r="B591" s="182">
        <v>395</v>
      </c>
      <c r="C591" s="181">
        <v>743</v>
      </c>
      <c r="D591" s="120"/>
    </row>
    <row r="592" spans="1:4">
      <c r="A592" s="130" t="s">
        <v>316</v>
      </c>
      <c r="B592" s="183">
        <v>95</v>
      </c>
      <c r="C592" s="168">
        <v>160</v>
      </c>
      <c r="D592" s="120"/>
    </row>
    <row r="593" spans="1:4">
      <c r="A593" s="130" t="s">
        <v>317</v>
      </c>
      <c r="B593" s="183"/>
      <c r="C593" s="168"/>
      <c r="D593" s="118"/>
    </row>
    <row r="594" spans="1:4">
      <c r="A594" s="130" t="s">
        <v>318</v>
      </c>
      <c r="B594" s="183"/>
      <c r="C594" s="168"/>
      <c r="D594" s="118"/>
    </row>
    <row r="595" spans="1:4">
      <c r="A595" s="130" t="s">
        <v>704</v>
      </c>
      <c r="B595" s="183"/>
      <c r="C595" s="168"/>
      <c r="D595" s="118"/>
    </row>
    <row r="596" spans="1:4">
      <c r="A596" s="130" t="s">
        <v>705</v>
      </c>
      <c r="B596" s="183">
        <v>40</v>
      </c>
      <c r="C596" s="168">
        <v>81</v>
      </c>
      <c r="D596" s="120"/>
    </row>
    <row r="597" spans="1:4">
      <c r="A597" s="130" t="s">
        <v>706</v>
      </c>
      <c r="B597" s="183"/>
      <c r="C597" s="168"/>
      <c r="D597" s="120"/>
    </row>
    <row r="598" spans="1:4">
      <c r="A598" s="130" t="s">
        <v>707</v>
      </c>
      <c r="B598" s="183">
        <v>180</v>
      </c>
      <c r="C598" s="168">
        <v>487</v>
      </c>
      <c r="D598" s="120"/>
    </row>
    <row r="599" spans="1:4">
      <c r="A599" s="130" t="s">
        <v>708</v>
      </c>
      <c r="B599" s="183">
        <v>80</v>
      </c>
      <c r="C599" s="168">
        <v>15</v>
      </c>
      <c r="D599" s="120"/>
    </row>
    <row r="600" spans="1:4">
      <c r="A600" s="136" t="s">
        <v>709</v>
      </c>
      <c r="B600" s="182">
        <v>4</v>
      </c>
      <c r="C600" s="181">
        <v>26</v>
      </c>
      <c r="D600" s="120"/>
    </row>
    <row r="601" spans="1:4">
      <c r="A601" s="130" t="s">
        <v>316</v>
      </c>
      <c r="B601" s="183"/>
      <c r="C601" s="195">
        <v>19</v>
      </c>
      <c r="D601" s="120"/>
    </row>
    <row r="602" spans="1:4">
      <c r="A602" s="130" t="s">
        <v>317</v>
      </c>
      <c r="B602" s="183">
        <v>4</v>
      </c>
      <c r="C602" s="195"/>
      <c r="D602" s="120"/>
    </row>
    <row r="603" spans="1:4">
      <c r="A603" s="130" t="s">
        <v>318</v>
      </c>
      <c r="B603" s="183"/>
      <c r="C603" s="195"/>
      <c r="D603" s="120"/>
    </row>
    <row r="604" spans="1:4">
      <c r="A604" s="130" t="s">
        <v>710</v>
      </c>
      <c r="B604" s="183"/>
      <c r="C604" s="195">
        <v>7</v>
      </c>
      <c r="D604" s="120"/>
    </row>
    <row r="605" spans="1:4">
      <c r="A605" s="136" t="s">
        <v>711</v>
      </c>
      <c r="B605" s="182">
        <v>2735</v>
      </c>
      <c r="C605" s="181">
        <v>5713</v>
      </c>
      <c r="D605" s="120"/>
    </row>
    <row r="606" spans="1:4">
      <c r="A606" s="130" t="s">
        <v>712</v>
      </c>
      <c r="B606" s="183">
        <v>730</v>
      </c>
      <c r="C606" s="168">
        <v>1138</v>
      </c>
      <c r="D606" s="120"/>
    </row>
    <row r="607" spans="1:4">
      <c r="A607" s="130" t="s">
        <v>713</v>
      </c>
      <c r="B607" s="183">
        <v>2005</v>
      </c>
      <c r="C607" s="168">
        <v>4575</v>
      </c>
      <c r="D607" s="120"/>
    </row>
    <row r="608" spans="1:4">
      <c r="A608" s="136" t="s">
        <v>714</v>
      </c>
      <c r="B608" s="182">
        <v>102</v>
      </c>
      <c r="C608" s="181">
        <v>366</v>
      </c>
      <c r="D608" s="120"/>
    </row>
    <row r="609" spans="1:4">
      <c r="A609" s="130" t="s">
        <v>715</v>
      </c>
      <c r="B609" s="183">
        <v>82</v>
      </c>
      <c r="C609" s="168">
        <v>315</v>
      </c>
      <c r="D609" s="120"/>
    </row>
    <row r="610" spans="1:4">
      <c r="A610" s="130" t="s">
        <v>716</v>
      </c>
      <c r="B610" s="183">
        <v>20</v>
      </c>
      <c r="C610" s="168">
        <v>51</v>
      </c>
      <c r="D610" s="120"/>
    </row>
    <row r="611" spans="1:4">
      <c r="A611" s="136" t="s">
        <v>717</v>
      </c>
      <c r="B611" s="182">
        <v>740</v>
      </c>
      <c r="C611" s="181">
        <v>1631</v>
      </c>
      <c r="D611" s="120"/>
    </row>
    <row r="612" spans="1:4">
      <c r="A612" s="130" t="s">
        <v>718</v>
      </c>
      <c r="B612" s="183">
        <v>240</v>
      </c>
      <c r="C612" s="168">
        <v>216</v>
      </c>
      <c r="D612" s="120"/>
    </row>
    <row r="613" spans="1:4">
      <c r="A613" s="130" t="s">
        <v>719</v>
      </c>
      <c r="B613" s="183">
        <v>500</v>
      </c>
      <c r="C613" s="168">
        <v>1415</v>
      </c>
      <c r="D613" s="120"/>
    </row>
    <row r="614" spans="1:4">
      <c r="A614" s="136" t="s">
        <v>720</v>
      </c>
      <c r="B614" s="182"/>
      <c r="C614" s="181"/>
      <c r="D614" s="120"/>
    </row>
    <row r="615" spans="1:4">
      <c r="A615" s="130" t="s">
        <v>721</v>
      </c>
      <c r="B615" s="183"/>
      <c r="C615" s="181"/>
      <c r="D615" s="120"/>
    </row>
    <row r="616" spans="1:4">
      <c r="A616" s="130" t="s">
        <v>722</v>
      </c>
      <c r="B616" s="183"/>
      <c r="C616" s="181"/>
      <c r="D616" s="120"/>
    </row>
    <row r="617" spans="1:4">
      <c r="A617" s="136" t="s">
        <v>723</v>
      </c>
      <c r="B617" s="182">
        <v>43</v>
      </c>
      <c r="C617" s="181">
        <v>29</v>
      </c>
      <c r="D617" s="120"/>
    </row>
    <row r="618" spans="1:4">
      <c r="A618" s="130" t="s">
        <v>724</v>
      </c>
      <c r="B618" s="183">
        <v>3</v>
      </c>
      <c r="C618" s="181"/>
      <c r="D618" s="120"/>
    </row>
    <row r="619" spans="1:4">
      <c r="A619" s="130" t="s">
        <v>725</v>
      </c>
      <c r="B619" s="183">
        <v>40</v>
      </c>
      <c r="C619" s="168">
        <v>29</v>
      </c>
      <c r="D619" s="120"/>
    </row>
    <row r="620" spans="1:4">
      <c r="A620" s="136" t="s">
        <v>726</v>
      </c>
      <c r="B620" s="182">
        <v>4850</v>
      </c>
      <c r="C620" s="181">
        <v>2102</v>
      </c>
      <c r="D620" s="120"/>
    </row>
    <row r="621" spans="1:4">
      <c r="A621" s="130" t="s">
        <v>727</v>
      </c>
      <c r="B621" s="183">
        <v>1800</v>
      </c>
      <c r="C621" s="168">
        <v>127</v>
      </c>
      <c r="D621" s="120"/>
    </row>
    <row r="622" spans="1:4">
      <c r="A622" s="130" t="s">
        <v>728</v>
      </c>
      <c r="B622" s="183">
        <v>3050</v>
      </c>
      <c r="C622" s="168">
        <v>1389</v>
      </c>
      <c r="D622" s="120"/>
    </row>
    <row r="623" spans="1:4">
      <c r="A623" s="130" t="s">
        <v>729</v>
      </c>
      <c r="B623" s="183"/>
      <c r="C623" s="168">
        <v>586</v>
      </c>
      <c r="D623" s="120"/>
    </row>
    <row r="624" spans="1:4">
      <c r="A624" s="136" t="s">
        <v>730</v>
      </c>
      <c r="B624" s="182">
        <v>30</v>
      </c>
      <c r="C624" s="181">
        <v>65</v>
      </c>
      <c r="D624" s="120"/>
    </row>
    <row r="625" spans="1:4">
      <c r="A625" s="130" t="s">
        <v>731</v>
      </c>
      <c r="B625" s="183"/>
      <c r="C625" s="181"/>
      <c r="D625" s="120"/>
    </row>
    <row r="626" spans="1:4">
      <c r="A626" s="130" t="s">
        <v>732</v>
      </c>
      <c r="B626" s="183">
        <v>30</v>
      </c>
      <c r="C626" s="168">
        <v>65</v>
      </c>
      <c r="D626" s="120"/>
    </row>
    <row r="627" spans="1:4">
      <c r="A627" s="130" t="s">
        <v>733</v>
      </c>
      <c r="B627" s="183"/>
      <c r="C627" s="181"/>
      <c r="D627" s="120"/>
    </row>
    <row r="628" spans="1:4">
      <c r="A628" s="143" t="s">
        <v>734</v>
      </c>
      <c r="B628" s="182">
        <v>145</v>
      </c>
      <c r="C628" s="181">
        <v>77</v>
      </c>
      <c r="D628" s="120"/>
    </row>
    <row r="629" spans="1:4">
      <c r="A629" s="130" t="s">
        <v>316</v>
      </c>
      <c r="B629" s="194">
        <v>40</v>
      </c>
      <c r="C629" s="193">
        <v>77</v>
      </c>
      <c r="D629" s="120"/>
    </row>
    <row r="630" spans="1:4">
      <c r="A630" s="130" t="s">
        <v>317</v>
      </c>
      <c r="B630" s="183"/>
      <c r="C630" s="181"/>
      <c r="D630" s="120"/>
    </row>
    <row r="631" spans="1:4">
      <c r="A631" s="130" t="s">
        <v>318</v>
      </c>
      <c r="B631" s="183"/>
      <c r="C631" s="181"/>
      <c r="D631" s="120"/>
    </row>
    <row r="632" spans="1:4">
      <c r="A632" s="130" t="s">
        <v>735</v>
      </c>
      <c r="B632" s="183"/>
      <c r="C632" s="181"/>
      <c r="D632" s="120"/>
    </row>
    <row r="633" spans="1:4">
      <c r="A633" s="130" t="s">
        <v>736</v>
      </c>
      <c r="B633" s="183"/>
      <c r="C633" s="181"/>
      <c r="D633" s="120"/>
    </row>
    <row r="634" spans="1:4">
      <c r="A634" s="130" t="s">
        <v>325</v>
      </c>
      <c r="B634" s="183"/>
      <c r="C634" s="181"/>
      <c r="D634" s="120"/>
    </row>
    <row r="635" spans="1:4">
      <c r="A635" s="130" t="s">
        <v>737</v>
      </c>
      <c r="B635" s="183">
        <v>105</v>
      </c>
      <c r="C635" s="181"/>
      <c r="D635" s="120"/>
    </row>
    <row r="636" spans="1:4">
      <c r="A636" s="136" t="s">
        <v>738</v>
      </c>
      <c r="B636" s="184"/>
      <c r="C636" s="181"/>
      <c r="D636" s="120"/>
    </row>
    <row r="637" spans="1:4">
      <c r="A637" s="130" t="s">
        <v>739</v>
      </c>
      <c r="B637" s="184"/>
      <c r="C637" s="193"/>
      <c r="D637" s="120"/>
    </row>
    <row r="638" spans="1:4">
      <c r="A638" s="130" t="s">
        <v>740</v>
      </c>
      <c r="B638" s="184"/>
      <c r="C638" s="193"/>
      <c r="D638" s="120"/>
    </row>
    <row r="639" spans="1:4">
      <c r="A639" s="136" t="s">
        <v>741</v>
      </c>
      <c r="B639" s="184">
        <v>250</v>
      </c>
      <c r="C639" s="181">
        <v>3651</v>
      </c>
      <c r="D639" s="120"/>
    </row>
    <row r="640" spans="1:4">
      <c r="A640" s="137" t="s">
        <v>742</v>
      </c>
      <c r="B640" s="182">
        <v>35784</v>
      </c>
      <c r="C640" s="181">
        <v>35928</v>
      </c>
      <c r="D640" s="118"/>
    </row>
    <row r="641" spans="1:4">
      <c r="A641" s="136" t="s">
        <v>743</v>
      </c>
      <c r="B641" s="182">
        <v>685</v>
      </c>
      <c r="C641" s="181">
        <v>668</v>
      </c>
      <c r="D641" s="120"/>
    </row>
    <row r="642" spans="1:4">
      <c r="A642" s="130" t="s">
        <v>316</v>
      </c>
      <c r="B642" s="183">
        <v>600</v>
      </c>
      <c r="C642" s="168">
        <v>614</v>
      </c>
      <c r="D642" s="120"/>
    </row>
    <row r="643" spans="1:4">
      <c r="A643" s="130" t="s">
        <v>317</v>
      </c>
      <c r="B643" s="183"/>
      <c r="C643" s="168"/>
      <c r="D643" s="120"/>
    </row>
    <row r="644" spans="1:4">
      <c r="A644" s="130" t="s">
        <v>318</v>
      </c>
      <c r="B644" s="183"/>
      <c r="C644" s="168"/>
      <c r="D644" s="120"/>
    </row>
    <row r="645" spans="1:4">
      <c r="A645" s="130" t="s">
        <v>744</v>
      </c>
      <c r="B645" s="183">
        <v>85</v>
      </c>
      <c r="C645" s="168">
        <v>54</v>
      </c>
      <c r="D645" s="120"/>
    </row>
    <row r="646" spans="1:4">
      <c r="A646" s="136" t="s">
        <v>745</v>
      </c>
      <c r="B646" s="182">
        <v>15540</v>
      </c>
      <c r="C646" s="181">
        <v>12383</v>
      </c>
      <c r="D646" s="120"/>
    </row>
    <row r="647" spans="1:4">
      <c r="A647" s="130" t="s">
        <v>746</v>
      </c>
      <c r="B647" s="183">
        <v>9070</v>
      </c>
      <c r="C647" s="168">
        <v>4217</v>
      </c>
      <c r="D647" s="120"/>
    </row>
    <row r="648" spans="1:4">
      <c r="A648" s="130" t="s">
        <v>747</v>
      </c>
      <c r="B648" s="183">
        <v>5590</v>
      </c>
      <c r="C648" s="168">
        <v>7057</v>
      </c>
      <c r="D648" s="118"/>
    </row>
    <row r="649" spans="1:4">
      <c r="A649" s="130" t="s">
        <v>748</v>
      </c>
      <c r="B649" s="183"/>
      <c r="C649" s="168"/>
      <c r="D649" s="118"/>
    </row>
    <row r="650" spans="1:4">
      <c r="A650" s="130" t="s">
        <v>749</v>
      </c>
      <c r="B650" s="194"/>
      <c r="C650" s="168"/>
      <c r="D650" s="120"/>
    </row>
    <row r="651" spans="1:4">
      <c r="A651" s="130" t="s">
        <v>750</v>
      </c>
      <c r="B651" s="194"/>
      <c r="C651" s="168"/>
      <c r="D651" s="120"/>
    </row>
    <row r="652" spans="1:4">
      <c r="A652" s="130" t="s">
        <v>751</v>
      </c>
      <c r="B652" s="194">
        <v>880</v>
      </c>
      <c r="C652" s="168">
        <v>1109</v>
      </c>
      <c r="D652" s="120"/>
    </row>
    <row r="653" spans="1:4">
      <c r="A653" s="130" t="s">
        <v>752</v>
      </c>
      <c r="B653" s="183"/>
      <c r="C653" s="168"/>
      <c r="D653" s="120"/>
    </row>
    <row r="654" spans="1:4">
      <c r="A654" s="130" t="s">
        <v>753</v>
      </c>
      <c r="B654" s="183"/>
      <c r="C654" s="168"/>
      <c r="D654" s="120"/>
    </row>
    <row r="655" spans="1:4">
      <c r="A655" s="130" t="s">
        <v>754</v>
      </c>
      <c r="B655" s="183"/>
      <c r="C655" s="168"/>
      <c r="D655" s="120"/>
    </row>
    <row r="656" spans="1:4">
      <c r="A656" s="130" t="s">
        <v>755</v>
      </c>
      <c r="B656" s="183"/>
      <c r="C656" s="168"/>
      <c r="D656" s="120"/>
    </row>
    <row r="657" spans="1:4">
      <c r="A657" s="130" t="s">
        <v>756</v>
      </c>
      <c r="B657" s="183"/>
      <c r="C657" s="168"/>
      <c r="D657" s="120"/>
    </row>
    <row r="658" spans="1:4">
      <c r="A658" s="130" t="s">
        <v>757</v>
      </c>
      <c r="B658" s="183"/>
      <c r="C658" s="168"/>
      <c r="D658" s="120"/>
    </row>
    <row r="659" spans="1:4">
      <c r="A659" s="130" t="s">
        <v>758</v>
      </c>
      <c r="B659" s="183"/>
      <c r="C659" s="168"/>
      <c r="D659" s="120"/>
    </row>
    <row r="660" spans="1:4">
      <c r="A660" s="136" t="s">
        <v>759</v>
      </c>
      <c r="B660" s="192">
        <v>2725</v>
      </c>
      <c r="C660" s="193">
        <v>3646</v>
      </c>
      <c r="D660" s="120"/>
    </row>
    <row r="661" spans="1:4">
      <c r="A661" s="130" t="s">
        <v>760</v>
      </c>
      <c r="B661" s="194">
        <v>10</v>
      </c>
      <c r="C661" s="168"/>
      <c r="D661" s="118"/>
    </row>
    <row r="662" spans="1:4">
      <c r="A662" s="130" t="s">
        <v>761</v>
      </c>
      <c r="B662" s="194">
        <v>2680</v>
      </c>
      <c r="C662" s="168">
        <v>3368</v>
      </c>
      <c r="D662" s="118"/>
    </row>
    <row r="663" spans="1:4">
      <c r="A663" s="130" t="s">
        <v>762</v>
      </c>
      <c r="B663" s="194">
        <v>35</v>
      </c>
      <c r="C663" s="168">
        <v>278</v>
      </c>
      <c r="D663" s="118"/>
    </row>
    <row r="664" spans="1:4">
      <c r="A664" s="136" t="s">
        <v>763</v>
      </c>
      <c r="B664" s="192">
        <v>2891</v>
      </c>
      <c r="C664" s="193">
        <v>8293</v>
      </c>
      <c r="D664" s="120"/>
    </row>
    <row r="665" spans="1:4">
      <c r="A665" s="130" t="s">
        <v>764</v>
      </c>
      <c r="B665" s="194">
        <v>1060</v>
      </c>
      <c r="C665" s="168">
        <v>1269</v>
      </c>
      <c r="D665" s="120"/>
    </row>
    <row r="666" spans="1:4">
      <c r="A666" s="130" t="s">
        <v>765</v>
      </c>
      <c r="B666" s="194">
        <v>150</v>
      </c>
      <c r="C666" s="168">
        <v>208</v>
      </c>
      <c r="D666" s="120"/>
    </row>
    <row r="667" spans="1:4">
      <c r="A667" s="130" t="s">
        <v>766</v>
      </c>
      <c r="B667" s="194">
        <v>1190</v>
      </c>
      <c r="C667" s="168">
        <v>474</v>
      </c>
      <c r="D667" s="120"/>
    </row>
    <row r="668" spans="1:4">
      <c r="A668" s="130" t="s">
        <v>767</v>
      </c>
      <c r="B668" s="194"/>
      <c r="C668" s="168"/>
      <c r="D668" s="120"/>
    </row>
    <row r="669" spans="1:4">
      <c r="A669" s="130" t="s">
        <v>768</v>
      </c>
      <c r="B669" s="183"/>
      <c r="C669" s="168"/>
      <c r="D669" s="120"/>
    </row>
    <row r="670" spans="1:4">
      <c r="A670" s="130" t="s">
        <v>769</v>
      </c>
      <c r="B670" s="183"/>
      <c r="C670" s="168"/>
      <c r="D670" s="120"/>
    </row>
    <row r="671" spans="1:4">
      <c r="A671" s="130" t="s">
        <v>770</v>
      </c>
      <c r="B671" s="183"/>
      <c r="C671" s="168"/>
      <c r="D671" s="118"/>
    </row>
    <row r="672" spans="1:4">
      <c r="A672" s="130" t="s">
        <v>771</v>
      </c>
      <c r="B672" s="183">
        <v>56</v>
      </c>
      <c r="C672" s="168">
        <v>16</v>
      </c>
      <c r="D672" s="118"/>
    </row>
    <row r="673" spans="1:4">
      <c r="A673" s="130" t="s">
        <v>772</v>
      </c>
      <c r="B673" s="183">
        <v>425</v>
      </c>
      <c r="C673" s="168">
        <v>1044</v>
      </c>
      <c r="D673" s="118"/>
    </row>
    <row r="674" spans="1:4">
      <c r="A674" s="130" t="s">
        <v>773</v>
      </c>
      <c r="B674" s="183"/>
      <c r="C674" s="168">
        <v>5234</v>
      </c>
      <c r="D674" s="118"/>
    </row>
    <row r="675" spans="1:4">
      <c r="A675" s="130" t="s">
        <v>774</v>
      </c>
      <c r="B675" s="183">
        <v>10</v>
      </c>
      <c r="C675" s="168">
        <v>48</v>
      </c>
      <c r="D675" s="118"/>
    </row>
    <row r="676" spans="1:4">
      <c r="A676" s="136" t="s">
        <v>775</v>
      </c>
      <c r="B676" s="182">
        <v>25</v>
      </c>
      <c r="C676" s="181">
        <v>3</v>
      </c>
      <c r="D676" s="118"/>
    </row>
    <row r="677" spans="1:4">
      <c r="A677" s="130" t="s">
        <v>776</v>
      </c>
      <c r="B677" s="183"/>
      <c r="C677" s="181"/>
      <c r="D677" s="118"/>
    </row>
    <row r="678" spans="1:4">
      <c r="A678" s="130" t="s">
        <v>777</v>
      </c>
      <c r="B678" s="183">
        <v>25</v>
      </c>
      <c r="C678" s="181">
        <v>3</v>
      </c>
      <c r="D678" s="118"/>
    </row>
    <row r="679" spans="1:4">
      <c r="A679" s="136" t="s">
        <v>778</v>
      </c>
      <c r="B679" s="182">
        <v>320</v>
      </c>
      <c r="C679" s="181">
        <v>178</v>
      </c>
      <c r="D679" s="118"/>
    </row>
    <row r="680" spans="1:4">
      <c r="A680" s="130" t="s">
        <v>779</v>
      </c>
      <c r="B680" s="183">
        <v>35</v>
      </c>
      <c r="C680" s="181"/>
      <c r="D680" s="120"/>
    </row>
    <row r="681" spans="1:4">
      <c r="A681" s="130" t="s">
        <v>780</v>
      </c>
      <c r="B681" s="183"/>
      <c r="C681" s="181"/>
      <c r="D681" s="120"/>
    </row>
    <row r="682" spans="1:4">
      <c r="A682" s="130" t="s">
        <v>781</v>
      </c>
      <c r="B682" s="183">
        <v>285</v>
      </c>
      <c r="C682" s="181">
        <v>178</v>
      </c>
      <c r="D682" s="120"/>
    </row>
    <row r="683" spans="1:4">
      <c r="A683" s="136" t="s">
        <v>782</v>
      </c>
      <c r="B683" s="182">
        <v>380</v>
      </c>
      <c r="C683" s="181">
        <v>378</v>
      </c>
      <c r="D683" s="120"/>
    </row>
    <row r="684" spans="1:4">
      <c r="A684" s="130" t="s">
        <v>783</v>
      </c>
      <c r="B684" s="183">
        <v>350</v>
      </c>
      <c r="C684" s="168">
        <v>265</v>
      </c>
      <c r="D684" s="120"/>
    </row>
    <row r="685" spans="1:4">
      <c r="A685" s="130" t="s">
        <v>784</v>
      </c>
      <c r="B685" s="183">
        <v>30</v>
      </c>
      <c r="C685" s="168">
        <v>66</v>
      </c>
      <c r="D685" s="120"/>
    </row>
    <row r="686" spans="1:4">
      <c r="A686" s="130" t="s">
        <v>785</v>
      </c>
      <c r="B686" s="183"/>
      <c r="C686" s="168">
        <v>42</v>
      </c>
      <c r="D686" s="120"/>
    </row>
    <row r="687" spans="1:4">
      <c r="A687" s="130" t="s">
        <v>786</v>
      </c>
      <c r="B687" s="183"/>
      <c r="C687" s="168">
        <v>5</v>
      </c>
      <c r="D687" s="120"/>
    </row>
    <row r="688" spans="1:4">
      <c r="A688" s="136" t="s">
        <v>787</v>
      </c>
      <c r="B688" s="182">
        <v>10330</v>
      </c>
      <c r="C688" s="181">
        <v>8391</v>
      </c>
      <c r="D688" s="120"/>
    </row>
    <row r="689" spans="1:4">
      <c r="A689" s="130" t="s">
        <v>788</v>
      </c>
      <c r="B689" s="183">
        <v>2070</v>
      </c>
      <c r="C689" s="168">
        <v>890</v>
      </c>
      <c r="D689" s="120"/>
    </row>
    <row r="690" spans="1:4">
      <c r="A690" s="130" t="s">
        <v>789</v>
      </c>
      <c r="B690" s="183">
        <v>8260</v>
      </c>
      <c r="C690" s="168">
        <v>7501</v>
      </c>
      <c r="D690" s="120"/>
    </row>
    <row r="691" spans="1:4">
      <c r="A691" s="130" t="s">
        <v>790</v>
      </c>
      <c r="B691" s="183"/>
      <c r="C691" s="168"/>
      <c r="D691" s="120"/>
    </row>
    <row r="692" spans="1:4">
      <c r="A692" s="136" t="s">
        <v>791</v>
      </c>
      <c r="B692" s="182">
        <v>885</v>
      </c>
      <c r="C692" s="181">
        <v>777</v>
      </c>
      <c r="D692" s="120"/>
    </row>
    <row r="693" spans="1:4">
      <c r="A693" s="130" t="s">
        <v>792</v>
      </c>
      <c r="B693" s="183">
        <v>860</v>
      </c>
      <c r="C693" s="168">
        <v>467</v>
      </c>
      <c r="D693" s="120"/>
    </row>
    <row r="694" spans="1:4">
      <c r="A694" s="130" t="s">
        <v>793</v>
      </c>
      <c r="B694" s="183"/>
      <c r="C694" s="168"/>
      <c r="D694" s="120"/>
    </row>
    <row r="695" spans="1:4">
      <c r="A695" s="130" t="s">
        <v>794</v>
      </c>
      <c r="B695" s="183">
        <v>25</v>
      </c>
      <c r="C695" s="168">
        <v>310</v>
      </c>
      <c r="D695" s="120"/>
    </row>
    <row r="696" spans="1:4">
      <c r="A696" s="136" t="s">
        <v>795</v>
      </c>
      <c r="B696" s="182">
        <v>70</v>
      </c>
      <c r="C696" s="181">
        <v>52</v>
      </c>
      <c r="D696" s="120"/>
    </row>
    <row r="697" spans="1:4">
      <c r="A697" s="130" t="s">
        <v>796</v>
      </c>
      <c r="B697" s="183">
        <v>70</v>
      </c>
      <c r="C697" s="168">
        <v>52</v>
      </c>
      <c r="D697" s="120"/>
    </row>
    <row r="698" spans="1:4">
      <c r="A698" s="130" t="s">
        <v>797</v>
      </c>
      <c r="B698" s="183"/>
      <c r="C698" s="181"/>
      <c r="D698" s="120"/>
    </row>
    <row r="699" spans="1:4">
      <c r="A699" s="136" t="s">
        <v>798</v>
      </c>
      <c r="B699" s="182">
        <v>985</v>
      </c>
      <c r="C699" s="181">
        <v>1084</v>
      </c>
      <c r="D699" s="120"/>
    </row>
    <row r="700" spans="1:4">
      <c r="A700" s="130" t="s">
        <v>316</v>
      </c>
      <c r="B700" s="183">
        <v>190</v>
      </c>
      <c r="C700" s="168">
        <v>184</v>
      </c>
      <c r="D700" s="120"/>
    </row>
    <row r="701" spans="1:4">
      <c r="A701" s="130" t="s">
        <v>317</v>
      </c>
      <c r="B701" s="183">
        <v>25</v>
      </c>
      <c r="C701" s="168"/>
      <c r="D701" s="120"/>
    </row>
    <row r="702" spans="1:4">
      <c r="A702" s="130" t="s">
        <v>318</v>
      </c>
      <c r="B702" s="183"/>
      <c r="C702" s="168"/>
      <c r="D702" s="120"/>
    </row>
    <row r="703" spans="1:4">
      <c r="A703" s="130" t="s">
        <v>357</v>
      </c>
      <c r="B703" s="183"/>
      <c r="C703" s="168">
        <v>8</v>
      </c>
      <c r="D703" s="120"/>
    </row>
    <row r="704" spans="1:4">
      <c r="A704" s="130" t="s">
        <v>799</v>
      </c>
      <c r="B704" s="183">
        <v>50</v>
      </c>
      <c r="C704" s="168">
        <v>5</v>
      </c>
      <c r="D704" s="120"/>
    </row>
    <row r="705" spans="1:4">
      <c r="A705" s="130" t="s">
        <v>800</v>
      </c>
      <c r="B705" s="183"/>
      <c r="C705" s="168"/>
      <c r="D705" s="120"/>
    </row>
    <row r="706" spans="1:4">
      <c r="A706" s="130" t="s">
        <v>325</v>
      </c>
      <c r="B706" s="183"/>
      <c r="C706" s="168"/>
      <c r="D706" s="120"/>
    </row>
    <row r="707" spans="1:4">
      <c r="A707" s="130" t="s">
        <v>801</v>
      </c>
      <c r="B707" s="183">
        <v>720</v>
      </c>
      <c r="C707" s="168">
        <v>887</v>
      </c>
      <c r="D707" s="120"/>
    </row>
    <row r="708" spans="1:4">
      <c r="A708" s="136" t="s">
        <v>1081</v>
      </c>
      <c r="B708" s="184">
        <v>10</v>
      </c>
      <c r="C708" s="181">
        <v>11</v>
      </c>
      <c r="D708" s="120"/>
    </row>
    <row r="709" spans="1:4">
      <c r="A709" s="144" t="s">
        <v>802</v>
      </c>
      <c r="B709" s="184">
        <v>938</v>
      </c>
      <c r="C709" s="181">
        <v>64</v>
      </c>
      <c r="D709" s="120"/>
    </row>
    <row r="710" spans="1:4">
      <c r="A710" s="145" t="s">
        <v>803</v>
      </c>
      <c r="B710" s="182">
        <v>7949</v>
      </c>
      <c r="C710" s="181">
        <v>10031</v>
      </c>
      <c r="D710" s="120"/>
    </row>
    <row r="711" spans="1:4">
      <c r="A711" s="144" t="s">
        <v>804</v>
      </c>
      <c r="B711" s="182">
        <v>655</v>
      </c>
      <c r="C711" s="181">
        <v>1787</v>
      </c>
      <c r="D711" s="120"/>
    </row>
    <row r="712" spans="1:4">
      <c r="A712" s="130" t="s">
        <v>316</v>
      </c>
      <c r="B712" s="183">
        <v>95</v>
      </c>
      <c r="C712" s="168">
        <v>886</v>
      </c>
      <c r="D712" s="120"/>
    </row>
    <row r="713" spans="1:4">
      <c r="A713" s="130" t="s">
        <v>317</v>
      </c>
      <c r="B713" s="183">
        <v>105</v>
      </c>
      <c r="C713" s="168">
        <v>170</v>
      </c>
      <c r="D713" s="120"/>
    </row>
    <row r="714" spans="1:4">
      <c r="A714" s="130" t="s">
        <v>318</v>
      </c>
      <c r="B714" s="183"/>
      <c r="C714" s="168"/>
      <c r="D714" s="120"/>
    </row>
    <row r="715" spans="1:4">
      <c r="A715" s="130" t="s">
        <v>805</v>
      </c>
      <c r="B715" s="183"/>
      <c r="C715" s="168"/>
      <c r="D715" s="120"/>
    </row>
    <row r="716" spans="1:4">
      <c r="A716" s="130" t="s">
        <v>806</v>
      </c>
      <c r="B716" s="183"/>
      <c r="C716" s="168"/>
      <c r="D716" s="120"/>
    </row>
    <row r="717" spans="1:4">
      <c r="A717" s="130" t="s">
        <v>807</v>
      </c>
      <c r="B717" s="183"/>
      <c r="C717" s="168"/>
      <c r="D717" s="120"/>
    </row>
    <row r="718" spans="1:4">
      <c r="A718" s="130" t="s">
        <v>808</v>
      </c>
      <c r="B718" s="183"/>
      <c r="C718" s="168"/>
      <c r="D718" s="120"/>
    </row>
    <row r="719" spans="1:4">
      <c r="A719" s="130" t="s">
        <v>809</v>
      </c>
      <c r="B719" s="183"/>
      <c r="C719" s="168"/>
      <c r="D719" s="120"/>
    </row>
    <row r="720" spans="1:4">
      <c r="A720" s="130" t="s">
        <v>810</v>
      </c>
      <c r="B720" s="183">
        <v>455</v>
      </c>
      <c r="C720" s="168">
        <v>731</v>
      </c>
      <c r="D720" s="120"/>
    </row>
    <row r="721" spans="1:4">
      <c r="A721" s="136" t="s">
        <v>811</v>
      </c>
      <c r="B721" s="192">
        <v>315</v>
      </c>
      <c r="C721" s="193"/>
      <c r="D721" s="120"/>
    </row>
    <row r="722" spans="1:4">
      <c r="A722" s="130" t="s">
        <v>812</v>
      </c>
      <c r="B722" s="194"/>
      <c r="C722" s="193"/>
      <c r="D722" s="120"/>
    </row>
    <row r="723" spans="1:4">
      <c r="A723" s="135" t="s">
        <v>813</v>
      </c>
      <c r="B723" s="194"/>
      <c r="C723" s="193"/>
      <c r="D723" s="120"/>
    </row>
    <row r="724" spans="1:4">
      <c r="A724" s="135" t="s">
        <v>814</v>
      </c>
      <c r="B724" s="194">
        <v>315</v>
      </c>
      <c r="C724" s="193"/>
      <c r="D724" s="120"/>
    </row>
    <row r="725" spans="1:4">
      <c r="A725" s="144" t="s">
        <v>815</v>
      </c>
      <c r="B725" s="192">
        <v>2740</v>
      </c>
      <c r="C725" s="193">
        <v>6300</v>
      </c>
      <c r="D725" s="120"/>
    </row>
    <row r="726" spans="1:4">
      <c r="A726" s="135" t="s">
        <v>816</v>
      </c>
      <c r="B726" s="194">
        <v>25</v>
      </c>
      <c r="C726" s="168">
        <v>222</v>
      </c>
      <c r="D726" s="120"/>
    </row>
    <row r="727" spans="1:4">
      <c r="A727" s="135" t="s">
        <v>817</v>
      </c>
      <c r="B727" s="194">
        <v>2490</v>
      </c>
      <c r="C727" s="168">
        <v>3472</v>
      </c>
      <c r="D727" s="120"/>
    </row>
    <row r="728" spans="1:4">
      <c r="A728" s="135" t="s">
        <v>818</v>
      </c>
      <c r="B728" s="194"/>
      <c r="C728" s="168"/>
      <c r="D728" s="120"/>
    </row>
    <row r="729" spans="1:4">
      <c r="A729" s="135" t="s">
        <v>819</v>
      </c>
      <c r="B729" s="194">
        <v>220</v>
      </c>
      <c r="C729" s="168">
        <v>2566</v>
      </c>
      <c r="D729" s="120"/>
    </row>
    <row r="730" spans="1:4">
      <c r="A730" s="135" t="s">
        <v>820</v>
      </c>
      <c r="B730" s="194"/>
      <c r="C730" s="168"/>
      <c r="D730" s="120"/>
    </row>
    <row r="731" spans="1:4">
      <c r="A731" s="135" t="s">
        <v>821</v>
      </c>
      <c r="B731" s="194"/>
      <c r="C731" s="168"/>
      <c r="D731" s="120"/>
    </row>
    <row r="732" spans="1:4">
      <c r="A732" s="135" t="s">
        <v>1283</v>
      </c>
      <c r="B732" s="194"/>
      <c r="C732" s="168"/>
      <c r="D732" s="120"/>
    </row>
    <row r="733" spans="1:4">
      <c r="A733" s="135" t="s">
        <v>822</v>
      </c>
      <c r="B733" s="196">
        <v>5</v>
      </c>
      <c r="C733" s="168">
        <v>40</v>
      </c>
      <c r="D733" s="120"/>
    </row>
    <row r="734" spans="1:4">
      <c r="A734" s="144" t="s">
        <v>823</v>
      </c>
      <c r="B734" s="192">
        <v>2365</v>
      </c>
      <c r="C734" s="193">
        <v>138</v>
      </c>
      <c r="D734" s="118"/>
    </row>
    <row r="735" spans="1:4">
      <c r="A735" s="135" t="s">
        <v>824</v>
      </c>
      <c r="B735" s="194">
        <v>1470</v>
      </c>
      <c r="C735" s="193"/>
      <c r="D735" s="118"/>
    </row>
    <row r="736" spans="1:4">
      <c r="A736" s="135" t="s">
        <v>825</v>
      </c>
      <c r="B736" s="194">
        <v>25</v>
      </c>
      <c r="C736" s="168">
        <v>138</v>
      </c>
      <c r="D736" s="118"/>
    </row>
    <row r="737" spans="1:4">
      <c r="A737" s="135" t="s">
        <v>826</v>
      </c>
      <c r="B737" s="194"/>
      <c r="C737" s="193"/>
      <c r="D737" s="118"/>
    </row>
    <row r="738" spans="1:4">
      <c r="A738" s="135" t="s">
        <v>827</v>
      </c>
      <c r="B738" s="194">
        <v>870</v>
      </c>
      <c r="C738" s="193"/>
      <c r="D738" s="118"/>
    </row>
    <row r="739" spans="1:4">
      <c r="A739" s="144" t="s">
        <v>828</v>
      </c>
      <c r="B739" s="184"/>
      <c r="C739" s="181">
        <v>59</v>
      </c>
      <c r="D739" s="118"/>
    </row>
    <row r="740" spans="1:4">
      <c r="A740" s="135" t="s">
        <v>829</v>
      </c>
      <c r="B740" s="196"/>
      <c r="C740" s="168">
        <v>48</v>
      </c>
      <c r="D740" s="118"/>
    </row>
    <row r="741" spans="1:4">
      <c r="A741" s="135" t="s">
        <v>830</v>
      </c>
      <c r="B741" s="184"/>
      <c r="C741" s="168"/>
      <c r="D741" s="118"/>
    </row>
    <row r="742" spans="1:4">
      <c r="A742" s="135" t="s">
        <v>831</v>
      </c>
      <c r="B742" s="184"/>
      <c r="C742" s="168"/>
      <c r="D742" s="118"/>
    </row>
    <row r="743" spans="1:4">
      <c r="A743" s="135" t="s">
        <v>832</v>
      </c>
      <c r="B743" s="184"/>
      <c r="C743" s="168"/>
      <c r="D743" s="118"/>
    </row>
    <row r="744" spans="1:4">
      <c r="A744" s="135" t="s">
        <v>833</v>
      </c>
      <c r="B744" s="196"/>
      <c r="C744" s="168">
        <v>11</v>
      </c>
      <c r="D744" s="118"/>
    </row>
    <row r="745" spans="1:4">
      <c r="A745" s="135" t="s">
        <v>834</v>
      </c>
      <c r="B745" s="184"/>
      <c r="C745" s="168"/>
      <c r="D745" s="118"/>
    </row>
    <row r="746" spans="1:4">
      <c r="A746" s="144" t="s">
        <v>835</v>
      </c>
      <c r="B746" s="184">
        <v>75</v>
      </c>
      <c r="C746" s="181"/>
      <c r="D746" s="118"/>
    </row>
    <row r="747" spans="1:4">
      <c r="A747" s="135" t="s">
        <v>836</v>
      </c>
      <c r="B747" s="184">
        <v>75</v>
      </c>
      <c r="C747" s="181"/>
      <c r="D747" s="118"/>
    </row>
    <row r="748" spans="1:4">
      <c r="A748" s="135" t="s">
        <v>837</v>
      </c>
      <c r="B748" s="184"/>
      <c r="C748" s="181"/>
      <c r="D748" s="118"/>
    </row>
    <row r="749" spans="1:4">
      <c r="A749" s="135" t="s">
        <v>838</v>
      </c>
      <c r="B749" s="184"/>
      <c r="C749" s="181"/>
      <c r="D749" s="118"/>
    </row>
    <row r="750" spans="1:4">
      <c r="A750" s="135" t="s">
        <v>839</v>
      </c>
      <c r="B750" s="184"/>
      <c r="C750" s="181"/>
      <c r="D750" s="118"/>
    </row>
    <row r="751" spans="1:4">
      <c r="A751" s="135" t="s">
        <v>840</v>
      </c>
      <c r="B751" s="184"/>
      <c r="C751" s="181"/>
      <c r="D751" s="120"/>
    </row>
    <row r="752" spans="1:4">
      <c r="A752" s="144" t="s">
        <v>841</v>
      </c>
      <c r="B752" s="184"/>
      <c r="C752" s="181"/>
      <c r="D752" s="120"/>
    </row>
    <row r="753" spans="1:4">
      <c r="A753" s="135" t="s">
        <v>842</v>
      </c>
      <c r="B753" s="184"/>
      <c r="C753" s="181"/>
      <c r="D753" s="120"/>
    </row>
    <row r="754" spans="1:4">
      <c r="A754" s="135" t="s">
        <v>843</v>
      </c>
      <c r="B754" s="184"/>
      <c r="C754" s="181"/>
      <c r="D754" s="120"/>
    </row>
    <row r="755" spans="1:4">
      <c r="A755" s="144" t="s">
        <v>844</v>
      </c>
      <c r="B755" s="184"/>
      <c r="C755" s="181"/>
      <c r="D755" s="120"/>
    </row>
    <row r="756" spans="1:4">
      <c r="A756" s="135" t="s">
        <v>845</v>
      </c>
      <c r="B756" s="184"/>
      <c r="C756" s="181"/>
      <c r="D756" s="120"/>
    </row>
    <row r="757" spans="1:4">
      <c r="A757" s="135" t="s">
        <v>846</v>
      </c>
      <c r="B757" s="184"/>
      <c r="C757" s="181"/>
      <c r="D757" s="120"/>
    </row>
    <row r="758" spans="1:4">
      <c r="A758" s="144" t="s">
        <v>847</v>
      </c>
      <c r="B758" s="184"/>
      <c r="C758" s="181"/>
      <c r="D758" s="120"/>
    </row>
    <row r="759" spans="1:4">
      <c r="A759" s="144" t="s">
        <v>848</v>
      </c>
      <c r="B759" s="184">
        <v>35</v>
      </c>
      <c r="C759" s="181">
        <v>57</v>
      </c>
      <c r="D759" s="120"/>
    </row>
    <row r="760" spans="1:4">
      <c r="A760" s="144" t="s">
        <v>849</v>
      </c>
      <c r="B760" s="184"/>
      <c r="C760" s="181">
        <v>581</v>
      </c>
      <c r="D760" s="120"/>
    </row>
    <row r="761" spans="1:4">
      <c r="A761" s="135" t="s">
        <v>850</v>
      </c>
      <c r="B761" s="196"/>
      <c r="C761" s="168">
        <v>567</v>
      </c>
      <c r="D761" s="120"/>
    </row>
    <row r="762" spans="1:4">
      <c r="A762" s="135" t="s">
        <v>851</v>
      </c>
      <c r="B762" s="184"/>
      <c r="C762" s="168"/>
      <c r="D762" s="120"/>
    </row>
    <row r="763" spans="1:4">
      <c r="A763" s="135" t="s">
        <v>852</v>
      </c>
      <c r="B763" s="184"/>
      <c r="C763" s="168"/>
      <c r="D763" s="120"/>
    </row>
    <row r="764" spans="1:4">
      <c r="A764" s="135" t="s">
        <v>853</v>
      </c>
      <c r="B764" s="184"/>
      <c r="C764" s="168"/>
      <c r="D764" s="120"/>
    </row>
    <row r="765" spans="1:4">
      <c r="A765" s="135" t="s">
        <v>854</v>
      </c>
      <c r="B765" s="196"/>
      <c r="C765" s="168">
        <v>14</v>
      </c>
      <c r="D765" s="120"/>
    </row>
    <row r="766" spans="1:4">
      <c r="A766" s="144" t="s">
        <v>855</v>
      </c>
      <c r="B766" s="184"/>
      <c r="C766" s="181"/>
      <c r="D766" s="120"/>
    </row>
    <row r="767" spans="1:4">
      <c r="A767" s="144" t="s">
        <v>856</v>
      </c>
      <c r="B767" s="184"/>
      <c r="C767" s="181"/>
      <c r="D767" s="120"/>
    </row>
    <row r="768" spans="1:4">
      <c r="A768" s="144" t="s">
        <v>857</v>
      </c>
      <c r="B768" s="184"/>
      <c r="C768" s="181"/>
      <c r="D768" s="120"/>
    </row>
    <row r="769" spans="1:4">
      <c r="A769" s="135" t="s">
        <v>316</v>
      </c>
      <c r="B769" s="184"/>
      <c r="C769" s="181"/>
      <c r="D769" s="120"/>
    </row>
    <row r="770" spans="1:4">
      <c r="A770" s="135" t="s">
        <v>317</v>
      </c>
      <c r="B770" s="184"/>
      <c r="C770" s="181"/>
      <c r="D770" s="120"/>
    </row>
    <row r="771" spans="1:4">
      <c r="A771" s="135" t="s">
        <v>318</v>
      </c>
      <c r="B771" s="184"/>
      <c r="C771" s="181"/>
      <c r="D771" s="120"/>
    </row>
    <row r="772" spans="1:4">
      <c r="A772" s="135" t="s">
        <v>858</v>
      </c>
      <c r="B772" s="184"/>
      <c r="C772" s="181"/>
      <c r="D772" s="120"/>
    </row>
    <row r="773" spans="1:4">
      <c r="A773" s="135" t="s">
        <v>859</v>
      </c>
      <c r="B773" s="184"/>
      <c r="C773" s="181"/>
      <c r="D773" s="120"/>
    </row>
    <row r="774" spans="1:4">
      <c r="A774" s="135" t="s">
        <v>860</v>
      </c>
      <c r="B774" s="184"/>
      <c r="C774" s="181"/>
      <c r="D774" s="120"/>
    </row>
    <row r="775" spans="1:4">
      <c r="A775" s="135" t="s">
        <v>861</v>
      </c>
      <c r="B775" s="184"/>
      <c r="C775" s="181"/>
      <c r="D775" s="120"/>
    </row>
    <row r="776" spans="1:4">
      <c r="A776" s="135" t="s">
        <v>862</v>
      </c>
      <c r="B776" s="184"/>
      <c r="C776" s="181"/>
      <c r="D776" s="120"/>
    </row>
    <row r="777" spans="1:4">
      <c r="A777" s="135" t="s">
        <v>863</v>
      </c>
      <c r="B777" s="184"/>
      <c r="C777" s="181"/>
      <c r="D777" s="120"/>
    </row>
    <row r="778" spans="1:4">
      <c r="A778" s="135" t="s">
        <v>864</v>
      </c>
      <c r="B778" s="184"/>
      <c r="C778" s="181"/>
      <c r="D778" s="120"/>
    </row>
    <row r="779" spans="1:4">
      <c r="A779" s="135" t="s">
        <v>357</v>
      </c>
      <c r="B779" s="184"/>
      <c r="C779" s="181"/>
      <c r="D779" s="120"/>
    </row>
    <row r="780" spans="1:4">
      <c r="A780" s="135" t="s">
        <v>865</v>
      </c>
      <c r="B780" s="184"/>
      <c r="C780" s="181"/>
      <c r="D780" s="120"/>
    </row>
    <row r="781" spans="1:4">
      <c r="A781" s="135" t="s">
        <v>325</v>
      </c>
      <c r="B781" s="184"/>
      <c r="C781" s="181"/>
      <c r="D781" s="120"/>
    </row>
    <row r="782" spans="1:4">
      <c r="A782" s="135" t="s">
        <v>866</v>
      </c>
      <c r="B782" s="196"/>
      <c r="C782" s="181"/>
      <c r="D782" s="120"/>
    </row>
    <row r="783" spans="1:4">
      <c r="A783" s="144" t="s">
        <v>867</v>
      </c>
      <c r="B783" s="184">
        <v>1764</v>
      </c>
      <c r="C783" s="181">
        <v>1109</v>
      </c>
      <c r="D783" s="120"/>
    </row>
    <row r="784" spans="1:4">
      <c r="A784" s="145" t="s">
        <v>868</v>
      </c>
      <c r="B784" s="182">
        <v>12148</v>
      </c>
      <c r="C784" s="181">
        <v>4492</v>
      </c>
      <c r="D784" s="120"/>
    </row>
    <row r="785" spans="1:4">
      <c r="A785" s="144" t="s">
        <v>1183</v>
      </c>
      <c r="B785" s="182">
        <v>1030</v>
      </c>
      <c r="C785" s="181">
        <v>260</v>
      </c>
      <c r="D785" s="120"/>
    </row>
    <row r="786" spans="1:4">
      <c r="A786" s="135" t="s">
        <v>316</v>
      </c>
      <c r="B786" s="183">
        <v>300</v>
      </c>
      <c r="C786" s="168">
        <v>36</v>
      </c>
      <c r="D786" s="120"/>
    </row>
    <row r="787" spans="1:4">
      <c r="A787" s="135" t="s">
        <v>317</v>
      </c>
      <c r="B787" s="183">
        <v>320</v>
      </c>
      <c r="C787" s="168"/>
      <c r="D787" s="120"/>
    </row>
    <row r="788" spans="1:4">
      <c r="A788" s="135" t="s">
        <v>318</v>
      </c>
      <c r="B788" s="183"/>
      <c r="C788" s="168"/>
      <c r="D788" s="120"/>
    </row>
    <row r="789" spans="1:4">
      <c r="A789" s="135" t="s">
        <v>1155</v>
      </c>
      <c r="B789" s="183"/>
      <c r="C789" s="168">
        <v>44</v>
      </c>
      <c r="D789" s="120"/>
    </row>
    <row r="790" spans="1:4">
      <c r="A790" s="135" t="s">
        <v>1091</v>
      </c>
      <c r="B790" s="183"/>
      <c r="C790" s="168"/>
      <c r="D790" s="120"/>
    </row>
    <row r="791" spans="1:4">
      <c r="A791" s="135" t="s">
        <v>1130</v>
      </c>
      <c r="B791" s="183"/>
      <c r="C791" s="168"/>
      <c r="D791" s="120"/>
    </row>
    <row r="792" spans="1:4">
      <c r="A792" s="135" t="s">
        <v>1049</v>
      </c>
      <c r="B792" s="183"/>
      <c r="C792" s="168"/>
      <c r="D792" s="120"/>
    </row>
    <row r="793" spans="1:4">
      <c r="A793" s="135" t="s">
        <v>928</v>
      </c>
      <c r="B793" s="183"/>
      <c r="C793" s="168"/>
      <c r="D793" s="120"/>
    </row>
    <row r="794" spans="1:4">
      <c r="A794" s="135" t="s">
        <v>936</v>
      </c>
      <c r="B794" s="183"/>
      <c r="C794" s="168"/>
      <c r="D794" s="120"/>
    </row>
    <row r="795" spans="1:4">
      <c r="A795" s="135" t="s">
        <v>1268</v>
      </c>
      <c r="B795" s="183">
        <v>410</v>
      </c>
      <c r="C795" s="168">
        <v>180</v>
      </c>
      <c r="D795" s="120"/>
    </row>
    <row r="796" spans="1:4">
      <c r="A796" s="144" t="s">
        <v>1254</v>
      </c>
      <c r="B796" s="184"/>
      <c r="C796" s="181">
        <v>2</v>
      </c>
      <c r="D796" s="120"/>
    </row>
    <row r="797" spans="1:4">
      <c r="A797" s="144" t="s">
        <v>1060</v>
      </c>
      <c r="B797" s="182">
        <v>1860</v>
      </c>
      <c r="C797" s="181">
        <v>277</v>
      </c>
      <c r="D797" s="120"/>
    </row>
    <row r="798" spans="1:4">
      <c r="A798" s="135" t="s">
        <v>956</v>
      </c>
      <c r="B798" s="183">
        <v>30</v>
      </c>
      <c r="C798" s="168">
        <v>4</v>
      </c>
      <c r="D798" s="120"/>
    </row>
    <row r="799" spans="1:4">
      <c r="A799" s="135" t="s">
        <v>929</v>
      </c>
      <c r="B799" s="183">
        <v>1830</v>
      </c>
      <c r="C799" s="168">
        <v>273</v>
      </c>
      <c r="D799" s="120"/>
    </row>
    <row r="800" spans="1:4">
      <c r="A800" s="144" t="s">
        <v>940</v>
      </c>
      <c r="B800" s="182">
        <v>620</v>
      </c>
      <c r="C800" s="181">
        <v>69</v>
      </c>
      <c r="D800" s="120"/>
    </row>
    <row r="801" spans="1:4">
      <c r="A801" s="144" t="s">
        <v>1229</v>
      </c>
      <c r="B801" s="184"/>
      <c r="C801" s="181"/>
      <c r="D801" s="120"/>
    </row>
    <row r="802" spans="1:4">
      <c r="A802" s="144" t="s">
        <v>1090</v>
      </c>
      <c r="B802" s="184">
        <v>8638</v>
      </c>
      <c r="C802" s="181">
        <v>3884</v>
      </c>
      <c r="D802" s="120"/>
    </row>
    <row r="803" spans="1:4">
      <c r="A803" s="145" t="s">
        <v>869</v>
      </c>
      <c r="B803" s="182">
        <v>33725</v>
      </c>
      <c r="C803" s="181">
        <v>43739</v>
      </c>
      <c r="D803" s="120"/>
    </row>
    <row r="804" spans="1:4">
      <c r="A804" s="144" t="s">
        <v>1242</v>
      </c>
      <c r="B804" s="182">
        <v>9570</v>
      </c>
      <c r="C804" s="181">
        <v>5967</v>
      </c>
      <c r="D804" s="120"/>
    </row>
    <row r="805" spans="1:4">
      <c r="A805" s="135" t="s">
        <v>316</v>
      </c>
      <c r="B805" s="183">
        <v>1130</v>
      </c>
      <c r="C805" s="168">
        <v>2078</v>
      </c>
      <c r="D805" s="120"/>
    </row>
    <row r="806" spans="1:4">
      <c r="A806" s="135" t="s">
        <v>317</v>
      </c>
      <c r="B806" s="183">
        <v>210</v>
      </c>
      <c r="C806" s="168">
        <v>558</v>
      </c>
      <c r="D806" s="120"/>
    </row>
    <row r="807" spans="1:4">
      <c r="A807" s="135" t="s">
        <v>318</v>
      </c>
      <c r="B807" s="183">
        <v>10</v>
      </c>
      <c r="C807" s="168"/>
      <c r="D807" s="120"/>
    </row>
    <row r="808" spans="1:4">
      <c r="A808" s="135" t="s">
        <v>325</v>
      </c>
      <c r="B808" s="183">
        <v>725</v>
      </c>
      <c r="C808" s="168"/>
      <c r="D808" s="120"/>
    </row>
    <row r="809" spans="1:4">
      <c r="A809" s="135" t="s">
        <v>1074</v>
      </c>
      <c r="B809" s="183">
        <v>50</v>
      </c>
      <c r="C809" s="168"/>
      <c r="D809" s="120"/>
    </row>
    <row r="810" spans="1:4">
      <c r="A810" s="135" t="s">
        <v>1084</v>
      </c>
      <c r="B810" s="183">
        <v>280</v>
      </c>
      <c r="C810" s="168">
        <v>6</v>
      </c>
      <c r="D810" s="120"/>
    </row>
    <row r="811" spans="1:4">
      <c r="A811" s="135" t="s">
        <v>1187</v>
      </c>
      <c r="B811" s="183">
        <v>60</v>
      </c>
      <c r="C811" s="168">
        <v>22</v>
      </c>
      <c r="D811" s="120"/>
    </row>
    <row r="812" spans="1:4">
      <c r="A812" s="135" t="s">
        <v>1048</v>
      </c>
      <c r="B812" s="183">
        <v>60</v>
      </c>
      <c r="C812" s="168">
        <v>17</v>
      </c>
      <c r="D812" s="120"/>
    </row>
    <row r="813" spans="1:4">
      <c r="A813" s="135" t="s">
        <v>931</v>
      </c>
      <c r="B813" s="183"/>
      <c r="C813" s="168"/>
      <c r="D813" s="120"/>
    </row>
    <row r="814" spans="1:4">
      <c r="A814" s="135" t="s">
        <v>1146</v>
      </c>
      <c r="B814" s="183"/>
      <c r="C814" s="168"/>
      <c r="D814" s="120"/>
    </row>
    <row r="815" spans="1:4">
      <c r="A815" s="135" t="s">
        <v>1124</v>
      </c>
      <c r="B815" s="183">
        <v>5</v>
      </c>
      <c r="C815" s="168"/>
      <c r="D815" s="120"/>
    </row>
    <row r="816" spans="1:4">
      <c r="A816" s="135" t="s">
        <v>939</v>
      </c>
      <c r="B816" s="183"/>
      <c r="C816" s="168"/>
      <c r="D816" s="120"/>
    </row>
    <row r="817" spans="1:4">
      <c r="A817" s="135" t="s">
        <v>1263</v>
      </c>
      <c r="B817" s="183">
        <v>170</v>
      </c>
      <c r="C817" s="168">
        <v>276</v>
      </c>
      <c r="D817" s="120"/>
    </row>
    <row r="818" spans="1:4">
      <c r="A818" s="135" t="s">
        <v>1151</v>
      </c>
      <c r="B818" s="183"/>
      <c r="C818" s="168"/>
      <c r="D818" s="120"/>
    </row>
    <row r="819" spans="1:4">
      <c r="A819" s="135" t="s">
        <v>1102</v>
      </c>
      <c r="B819" s="183"/>
      <c r="C819" s="168"/>
      <c r="D819" s="120"/>
    </row>
    <row r="820" spans="1:4">
      <c r="A820" s="135" t="s">
        <v>993</v>
      </c>
      <c r="B820" s="183">
        <v>440</v>
      </c>
      <c r="C820" s="168">
        <v>537</v>
      </c>
      <c r="D820" s="120"/>
    </row>
    <row r="821" spans="1:4">
      <c r="A821" s="135" t="s">
        <v>1047</v>
      </c>
      <c r="B821" s="183">
        <v>550</v>
      </c>
      <c r="C821" s="168"/>
      <c r="D821" s="120"/>
    </row>
    <row r="822" spans="1:4">
      <c r="A822" s="135" t="s">
        <v>952</v>
      </c>
      <c r="B822" s="183"/>
      <c r="C822" s="168"/>
      <c r="D822" s="120"/>
    </row>
    <row r="823" spans="1:4">
      <c r="A823" s="135" t="s">
        <v>1135</v>
      </c>
      <c r="B823" s="183"/>
      <c r="C823" s="168"/>
      <c r="D823" s="120"/>
    </row>
    <row r="824" spans="1:4">
      <c r="A824" s="135" t="s">
        <v>1162</v>
      </c>
      <c r="B824" s="183">
        <v>15</v>
      </c>
      <c r="C824" s="168">
        <v>622</v>
      </c>
      <c r="D824" s="120"/>
    </row>
    <row r="825" spans="1:4">
      <c r="A825" s="135" t="s">
        <v>917</v>
      </c>
      <c r="B825" s="183"/>
      <c r="C825" s="168"/>
      <c r="D825" s="120"/>
    </row>
    <row r="826" spans="1:4">
      <c r="A826" s="135" t="s">
        <v>927</v>
      </c>
      <c r="B826" s="183">
        <v>440</v>
      </c>
      <c r="C826" s="168">
        <v>174</v>
      </c>
      <c r="D826" s="120"/>
    </row>
    <row r="827" spans="1:4">
      <c r="A827" s="135" t="s">
        <v>1137</v>
      </c>
      <c r="B827" s="183">
        <v>5</v>
      </c>
      <c r="C827" s="168"/>
      <c r="D827" s="120"/>
    </row>
    <row r="828" spans="1:4">
      <c r="A828" s="135" t="s">
        <v>1001</v>
      </c>
      <c r="B828" s="183"/>
      <c r="C828" s="168"/>
      <c r="D828" s="120"/>
    </row>
    <row r="829" spans="1:4">
      <c r="A829" s="135" t="s">
        <v>958</v>
      </c>
      <c r="B829" s="183">
        <v>5420</v>
      </c>
      <c r="C829" s="168">
        <v>1677</v>
      </c>
      <c r="D829" s="120"/>
    </row>
    <row r="830" spans="1:4">
      <c r="A830" s="144" t="s">
        <v>1186</v>
      </c>
      <c r="B830" s="182">
        <v>1565</v>
      </c>
      <c r="C830" s="181">
        <v>4236</v>
      </c>
      <c r="D830" s="120"/>
    </row>
    <row r="831" spans="1:4">
      <c r="A831" s="135" t="s">
        <v>316</v>
      </c>
      <c r="B831" s="183">
        <v>350</v>
      </c>
      <c r="C831" s="168">
        <v>443</v>
      </c>
      <c r="D831" s="120"/>
    </row>
    <row r="832" spans="1:4">
      <c r="A832" s="135" t="s">
        <v>317</v>
      </c>
      <c r="B832" s="183">
        <v>135</v>
      </c>
      <c r="C832" s="168">
        <v>352</v>
      </c>
      <c r="D832" s="120"/>
    </row>
    <row r="833" spans="1:4">
      <c r="A833" s="135" t="s">
        <v>318</v>
      </c>
      <c r="B833" s="183">
        <v>10</v>
      </c>
      <c r="C833" s="168"/>
      <c r="D833" s="120"/>
    </row>
    <row r="834" spans="1:4">
      <c r="A834" s="135" t="s">
        <v>1009</v>
      </c>
      <c r="B834" s="183">
        <v>360</v>
      </c>
      <c r="C834" s="168"/>
      <c r="D834" s="120"/>
    </row>
    <row r="835" spans="1:4">
      <c r="A835" s="135" t="s">
        <v>1179</v>
      </c>
      <c r="B835" s="183"/>
      <c r="C835" s="168"/>
      <c r="D835" s="120"/>
    </row>
    <row r="836" spans="1:4">
      <c r="A836" s="135" t="s">
        <v>1214</v>
      </c>
      <c r="B836" s="183"/>
      <c r="C836" s="168"/>
      <c r="D836" s="120"/>
    </row>
    <row r="837" spans="1:4">
      <c r="A837" s="135" t="s">
        <v>1251</v>
      </c>
      <c r="B837" s="183">
        <v>200</v>
      </c>
      <c r="C837" s="168"/>
      <c r="D837" s="120"/>
    </row>
    <row r="838" spans="1:4">
      <c r="A838" s="135" t="s">
        <v>1173</v>
      </c>
      <c r="B838" s="183">
        <v>300</v>
      </c>
      <c r="C838" s="168"/>
      <c r="D838" s="120"/>
    </row>
    <row r="839" spans="1:4">
      <c r="A839" s="135" t="s">
        <v>1212</v>
      </c>
      <c r="B839" s="183"/>
      <c r="C839" s="168"/>
      <c r="D839" s="120"/>
    </row>
    <row r="840" spans="1:4">
      <c r="A840" s="135" t="s">
        <v>1249</v>
      </c>
      <c r="B840" s="183"/>
      <c r="C840" s="168">
        <v>41</v>
      </c>
      <c r="D840" s="120"/>
    </row>
    <row r="841" spans="1:4">
      <c r="A841" s="135" t="s">
        <v>1038</v>
      </c>
      <c r="B841" s="183"/>
      <c r="C841" s="168"/>
      <c r="D841" s="120"/>
    </row>
    <row r="842" spans="1:4">
      <c r="A842" s="135" t="s">
        <v>1256</v>
      </c>
      <c r="B842" s="183">
        <v>15</v>
      </c>
      <c r="C842" s="168"/>
      <c r="D842" s="120"/>
    </row>
    <row r="843" spans="1:4">
      <c r="A843" s="135" t="s">
        <v>988</v>
      </c>
      <c r="B843" s="183"/>
      <c r="C843" s="168"/>
      <c r="D843" s="120"/>
    </row>
    <row r="844" spans="1:4">
      <c r="A844" s="135" t="s">
        <v>1036</v>
      </c>
      <c r="B844" s="183"/>
      <c r="C844" s="168"/>
      <c r="D844" s="120"/>
    </row>
    <row r="845" spans="1:4">
      <c r="A845" s="135" t="s">
        <v>1168</v>
      </c>
      <c r="B845" s="183">
        <v>145</v>
      </c>
      <c r="C845" s="168"/>
      <c r="D845" s="120"/>
    </row>
    <row r="846" spans="1:4">
      <c r="A846" s="135" t="s">
        <v>1194</v>
      </c>
      <c r="B846" s="183"/>
      <c r="C846" s="168"/>
      <c r="D846" s="120"/>
    </row>
    <row r="847" spans="1:4">
      <c r="A847" s="135" t="s">
        <v>1267</v>
      </c>
      <c r="B847" s="183"/>
      <c r="C847" s="168"/>
      <c r="D847" s="120"/>
    </row>
    <row r="848" spans="1:4">
      <c r="A848" s="135" t="s">
        <v>1142</v>
      </c>
      <c r="B848" s="183"/>
      <c r="C848" s="168"/>
      <c r="D848" s="120"/>
    </row>
    <row r="849" spans="1:4">
      <c r="A849" s="135" t="s">
        <v>1161</v>
      </c>
      <c r="B849" s="183"/>
      <c r="C849" s="168"/>
      <c r="D849" s="120"/>
    </row>
    <row r="850" spans="1:4">
      <c r="A850" s="135" t="s">
        <v>990</v>
      </c>
      <c r="B850" s="183"/>
      <c r="C850" s="168">
        <v>127</v>
      </c>
      <c r="D850" s="120"/>
    </row>
    <row r="851" spans="1:4">
      <c r="A851" s="135" t="s">
        <v>924</v>
      </c>
      <c r="B851" s="183"/>
      <c r="C851" s="168"/>
      <c r="D851" s="120"/>
    </row>
    <row r="852" spans="1:4">
      <c r="A852" s="135" t="s">
        <v>1045</v>
      </c>
      <c r="B852" s="183"/>
      <c r="C852" s="168"/>
      <c r="D852" s="120"/>
    </row>
    <row r="853" spans="1:4">
      <c r="A853" s="135" t="s">
        <v>1124</v>
      </c>
      <c r="B853" s="183"/>
      <c r="C853" s="168"/>
      <c r="D853" s="120"/>
    </row>
    <row r="854" spans="1:4">
      <c r="A854" s="135" t="s">
        <v>961</v>
      </c>
      <c r="B854" s="183">
        <v>50</v>
      </c>
      <c r="C854" s="168">
        <v>3273</v>
      </c>
      <c r="D854" s="120"/>
    </row>
    <row r="855" spans="1:4">
      <c r="A855" s="144" t="s">
        <v>1080</v>
      </c>
      <c r="B855" s="182">
        <v>6350</v>
      </c>
      <c r="C855" s="181">
        <v>7221</v>
      </c>
      <c r="D855" s="120"/>
    </row>
    <row r="856" spans="1:4">
      <c r="A856" s="135" t="s">
        <v>316</v>
      </c>
      <c r="B856" s="183">
        <v>390</v>
      </c>
      <c r="C856" s="168">
        <v>551</v>
      </c>
      <c r="D856" s="120"/>
    </row>
    <row r="857" spans="1:4">
      <c r="A857" s="135" t="s">
        <v>317</v>
      </c>
      <c r="B857" s="183">
        <v>440</v>
      </c>
      <c r="C857" s="168">
        <v>241</v>
      </c>
      <c r="D857" s="120"/>
    </row>
    <row r="858" spans="1:4">
      <c r="A858" s="135" t="s">
        <v>318</v>
      </c>
      <c r="B858" s="183">
        <v>5</v>
      </c>
      <c r="C858" s="168"/>
      <c r="D858" s="120"/>
    </row>
    <row r="859" spans="1:4">
      <c r="A859" s="135" t="s">
        <v>1172</v>
      </c>
      <c r="B859" s="183">
        <v>145</v>
      </c>
      <c r="C859" s="168">
        <v>32</v>
      </c>
      <c r="D859" s="120"/>
    </row>
    <row r="860" spans="1:4">
      <c r="A860" s="135" t="s">
        <v>1134</v>
      </c>
      <c r="B860" s="183">
        <v>4430</v>
      </c>
      <c r="C860" s="168">
        <v>2818</v>
      </c>
      <c r="D860" s="120"/>
    </row>
    <row r="861" spans="1:4">
      <c r="A861" s="135" t="s">
        <v>955</v>
      </c>
      <c r="B861" s="183">
        <v>50</v>
      </c>
      <c r="C861" s="168">
        <v>78</v>
      </c>
      <c r="D861" s="120"/>
    </row>
    <row r="862" spans="1:4">
      <c r="A862" s="135" t="s">
        <v>982</v>
      </c>
      <c r="B862" s="183"/>
      <c r="C862" s="168"/>
      <c r="D862" s="120"/>
    </row>
    <row r="863" spans="1:4">
      <c r="A863" s="135" t="s">
        <v>977</v>
      </c>
      <c r="B863" s="183"/>
      <c r="C863" s="168"/>
      <c r="D863" s="120"/>
    </row>
    <row r="864" spans="1:4">
      <c r="A864" s="135" t="s">
        <v>968</v>
      </c>
      <c r="B864" s="183">
        <v>5</v>
      </c>
      <c r="C864" s="168">
        <v>10</v>
      </c>
      <c r="D864" s="120"/>
    </row>
    <row r="865" spans="1:4">
      <c r="A865" s="135" t="s">
        <v>1200</v>
      </c>
      <c r="B865" s="183">
        <v>380</v>
      </c>
      <c r="C865" s="168">
        <v>3</v>
      </c>
      <c r="D865" s="120"/>
    </row>
    <row r="866" spans="1:4">
      <c r="A866" s="135" t="s">
        <v>963</v>
      </c>
      <c r="B866" s="183">
        <v>65</v>
      </c>
      <c r="C866" s="168">
        <v>21</v>
      </c>
      <c r="D866" s="120"/>
    </row>
    <row r="867" spans="1:4">
      <c r="A867" s="135" t="s">
        <v>954</v>
      </c>
      <c r="B867" s="183">
        <v>40</v>
      </c>
      <c r="C867" s="168"/>
      <c r="D867" s="120"/>
    </row>
    <row r="868" spans="1:4">
      <c r="A868" s="135" t="s">
        <v>908</v>
      </c>
      <c r="B868" s="183"/>
      <c r="C868" s="168"/>
      <c r="D868" s="120"/>
    </row>
    <row r="869" spans="1:4">
      <c r="A869" s="135" t="s">
        <v>1073</v>
      </c>
      <c r="B869" s="183">
        <v>260</v>
      </c>
      <c r="C869" s="168">
        <v>1213</v>
      </c>
      <c r="D869" s="120"/>
    </row>
    <row r="870" spans="1:4">
      <c r="A870" s="135" t="s">
        <v>1226</v>
      </c>
      <c r="B870" s="183"/>
      <c r="C870" s="168">
        <v>10</v>
      </c>
      <c r="D870" s="120"/>
    </row>
    <row r="871" spans="1:4">
      <c r="A871" s="135" t="s">
        <v>1079</v>
      </c>
      <c r="B871" s="183"/>
      <c r="C871" s="168"/>
      <c r="D871" s="120"/>
    </row>
    <row r="872" spans="1:4">
      <c r="A872" s="135" t="s">
        <v>1166</v>
      </c>
      <c r="B872" s="183"/>
      <c r="C872" s="168"/>
      <c r="D872" s="120"/>
    </row>
    <row r="873" spans="1:4">
      <c r="A873" s="135" t="s">
        <v>1266</v>
      </c>
      <c r="B873" s="183"/>
      <c r="C873" s="168"/>
      <c r="D873" s="120"/>
    </row>
    <row r="874" spans="1:4">
      <c r="A874" s="135" t="s">
        <v>969</v>
      </c>
      <c r="B874" s="183"/>
      <c r="C874" s="168"/>
      <c r="D874" s="120"/>
    </row>
    <row r="875" spans="1:4">
      <c r="A875" s="135" t="s">
        <v>1123</v>
      </c>
      <c r="B875" s="183">
        <v>75</v>
      </c>
      <c r="C875" s="168">
        <v>118</v>
      </c>
      <c r="D875" s="120"/>
    </row>
    <row r="876" spans="1:4">
      <c r="A876" s="135" t="s">
        <v>1113</v>
      </c>
      <c r="B876" s="183">
        <v>5</v>
      </c>
      <c r="C876" s="168"/>
      <c r="D876" s="120"/>
    </row>
    <row r="877" spans="1:4">
      <c r="A877" s="135" t="s">
        <v>1194</v>
      </c>
      <c r="B877" s="183"/>
      <c r="C877" s="168"/>
      <c r="D877" s="120"/>
    </row>
    <row r="878" spans="1:4">
      <c r="A878" s="135" t="s">
        <v>1058</v>
      </c>
      <c r="B878" s="183"/>
      <c r="C878" s="168"/>
      <c r="D878" s="120"/>
    </row>
    <row r="879" spans="1:4">
      <c r="A879" s="135" t="s">
        <v>979</v>
      </c>
      <c r="B879" s="183"/>
      <c r="C879" s="168"/>
      <c r="D879" s="120"/>
    </row>
    <row r="880" spans="1:4">
      <c r="A880" s="135" t="s">
        <v>1154</v>
      </c>
      <c r="B880" s="183"/>
      <c r="C880" s="168"/>
      <c r="D880" s="120"/>
    </row>
    <row r="881" spans="1:4">
      <c r="A881" s="135" t="s">
        <v>1150</v>
      </c>
      <c r="B881" s="183"/>
      <c r="C881" s="168"/>
      <c r="D881" s="120"/>
    </row>
    <row r="882" spans="1:4">
      <c r="A882" s="135" t="s">
        <v>1248</v>
      </c>
      <c r="B882" s="183">
        <v>60</v>
      </c>
      <c r="C882" s="168">
        <v>2126</v>
      </c>
      <c r="D882" s="120"/>
    </row>
    <row r="883" spans="1:4">
      <c r="A883" s="144" t="s">
        <v>1122</v>
      </c>
      <c r="B883" s="182">
        <v>2310</v>
      </c>
      <c r="C883" s="181">
        <v>3575</v>
      </c>
      <c r="D883" s="120"/>
    </row>
    <row r="884" spans="1:4">
      <c r="A884" s="135" t="s">
        <v>316</v>
      </c>
      <c r="B884" s="183">
        <v>205</v>
      </c>
      <c r="C884" s="168">
        <v>69</v>
      </c>
      <c r="D884" s="120"/>
    </row>
    <row r="885" spans="1:4">
      <c r="A885" s="135" t="s">
        <v>317</v>
      </c>
      <c r="B885" s="183">
        <v>10</v>
      </c>
      <c r="C885" s="168">
        <v>21</v>
      </c>
      <c r="D885" s="120"/>
    </row>
    <row r="886" spans="1:4">
      <c r="A886" s="135" t="s">
        <v>318</v>
      </c>
      <c r="B886" s="183"/>
      <c r="C886" s="168"/>
      <c r="D886" s="120"/>
    </row>
    <row r="887" spans="1:4">
      <c r="A887" s="135" t="s">
        <v>921</v>
      </c>
      <c r="B887" s="183">
        <v>1700</v>
      </c>
      <c r="C887" s="168">
        <v>481</v>
      </c>
      <c r="D887" s="120"/>
    </row>
    <row r="888" spans="1:4">
      <c r="A888" s="135" t="s">
        <v>1144</v>
      </c>
      <c r="B888" s="183">
        <v>230</v>
      </c>
      <c r="C888" s="168">
        <v>505</v>
      </c>
      <c r="D888" s="120"/>
    </row>
    <row r="889" spans="1:4">
      <c r="A889" s="135" t="s">
        <v>1021</v>
      </c>
      <c r="B889" s="183"/>
      <c r="C889" s="168"/>
      <c r="D889" s="120"/>
    </row>
    <row r="890" spans="1:4">
      <c r="A890" s="135" t="s">
        <v>1244</v>
      </c>
      <c r="B890" s="183"/>
      <c r="C890" s="168"/>
      <c r="D890" s="120"/>
    </row>
    <row r="891" spans="1:4">
      <c r="A891" s="135" t="s">
        <v>870</v>
      </c>
      <c r="B891" s="183"/>
      <c r="C891" s="168"/>
      <c r="D891" s="120"/>
    </row>
    <row r="892" spans="1:4">
      <c r="A892" s="135" t="s">
        <v>1095</v>
      </c>
      <c r="B892" s="183">
        <v>10</v>
      </c>
      <c r="C892" s="168">
        <v>4</v>
      </c>
      <c r="D892" s="120"/>
    </row>
    <row r="893" spans="1:4">
      <c r="A893" s="135" t="s">
        <v>1035</v>
      </c>
      <c r="B893" s="183">
        <v>155</v>
      </c>
      <c r="C893" s="168">
        <v>2495</v>
      </c>
      <c r="D893" s="120"/>
    </row>
    <row r="894" spans="1:4">
      <c r="A894" s="144" t="s">
        <v>1116</v>
      </c>
      <c r="B894" s="182">
        <v>6900</v>
      </c>
      <c r="C894" s="181">
        <v>8624</v>
      </c>
      <c r="D894" s="120"/>
    </row>
    <row r="895" spans="1:4">
      <c r="A895" s="135" t="s">
        <v>1284</v>
      </c>
      <c r="B895" s="183">
        <v>150</v>
      </c>
      <c r="C895" s="168">
        <v>490</v>
      </c>
      <c r="D895" s="120"/>
    </row>
    <row r="896" spans="1:4">
      <c r="A896" s="135" t="s">
        <v>907</v>
      </c>
      <c r="B896" s="183"/>
      <c r="C896" s="168"/>
      <c r="D896" s="120"/>
    </row>
    <row r="897" spans="1:4">
      <c r="A897" s="135" t="s">
        <v>933</v>
      </c>
      <c r="B897" s="183">
        <v>1950</v>
      </c>
      <c r="C897" s="168">
        <v>2459</v>
      </c>
      <c r="D897" s="120"/>
    </row>
    <row r="898" spans="1:4">
      <c r="A898" s="135" t="s">
        <v>1099</v>
      </c>
      <c r="B898" s="183"/>
      <c r="C898" s="168">
        <v>837</v>
      </c>
      <c r="D898" s="120"/>
    </row>
    <row r="899" spans="1:4">
      <c r="A899" s="135" t="s">
        <v>1127</v>
      </c>
      <c r="B899" s="183"/>
      <c r="C899" s="168"/>
      <c r="D899" s="120"/>
    </row>
    <row r="900" spans="1:4">
      <c r="A900" s="135" t="s">
        <v>942</v>
      </c>
      <c r="B900" s="183">
        <v>4800</v>
      </c>
      <c r="C900" s="168">
        <v>4838</v>
      </c>
      <c r="D900" s="120"/>
    </row>
    <row r="901" spans="1:4">
      <c r="A901" s="144" t="s">
        <v>1208</v>
      </c>
      <c r="B901" s="182">
        <v>1105</v>
      </c>
      <c r="C901" s="181">
        <v>1127</v>
      </c>
      <c r="D901" s="120"/>
    </row>
    <row r="902" spans="1:4">
      <c r="A902" s="135" t="s">
        <v>1025</v>
      </c>
      <c r="B902" s="183"/>
      <c r="C902" s="168"/>
      <c r="D902" s="120"/>
    </row>
    <row r="903" spans="1:4">
      <c r="A903" s="135" t="s">
        <v>1008</v>
      </c>
      <c r="B903" s="183"/>
      <c r="C903" s="168"/>
      <c r="D903" s="120"/>
    </row>
    <row r="904" spans="1:4">
      <c r="A904" s="135" t="s">
        <v>1105</v>
      </c>
      <c r="B904" s="183">
        <v>550</v>
      </c>
      <c r="C904" s="168">
        <v>362</v>
      </c>
      <c r="D904" s="120"/>
    </row>
    <row r="905" spans="1:4">
      <c r="A905" s="135" t="s">
        <v>1093</v>
      </c>
      <c r="B905" s="183">
        <v>440</v>
      </c>
      <c r="C905" s="168">
        <v>692</v>
      </c>
      <c r="D905" s="120"/>
    </row>
    <row r="906" spans="1:4">
      <c r="A906" s="135" t="s">
        <v>999</v>
      </c>
      <c r="B906" s="183">
        <v>75</v>
      </c>
      <c r="C906" s="168">
        <v>73</v>
      </c>
      <c r="D906" s="120"/>
    </row>
    <row r="907" spans="1:4">
      <c r="A907" s="135" t="s">
        <v>1140</v>
      </c>
      <c r="B907" s="183">
        <v>40</v>
      </c>
      <c r="C907" s="168"/>
      <c r="D907" s="120"/>
    </row>
    <row r="908" spans="1:4">
      <c r="A908" s="144" t="s">
        <v>1115</v>
      </c>
      <c r="B908" s="182"/>
      <c r="C908" s="181"/>
      <c r="D908" s="120"/>
    </row>
    <row r="909" spans="1:4">
      <c r="A909" s="135" t="s">
        <v>976</v>
      </c>
      <c r="B909" s="183"/>
      <c r="C909" s="181"/>
      <c r="D909" s="120"/>
    </row>
    <row r="910" spans="1:4">
      <c r="A910" s="135" t="s">
        <v>1215</v>
      </c>
      <c r="B910" s="183"/>
      <c r="C910" s="181"/>
      <c r="D910" s="120"/>
    </row>
    <row r="911" spans="1:4">
      <c r="A911" s="144" t="s">
        <v>1026</v>
      </c>
      <c r="B911" s="182">
        <v>5925</v>
      </c>
      <c r="C911" s="181">
        <v>12989</v>
      </c>
      <c r="D911" s="120"/>
    </row>
    <row r="912" spans="1:4">
      <c r="A912" s="135" t="s">
        <v>1205</v>
      </c>
      <c r="B912" s="183"/>
      <c r="C912" s="168">
        <v>136</v>
      </c>
      <c r="D912" s="120"/>
    </row>
    <row r="913" spans="1:4">
      <c r="A913" s="135" t="s">
        <v>871</v>
      </c>
      <c r="B913" s="183">
        <v>5925</v>
      </c>
      <c r="C913" s="168">
        <v>12853</v>
      </c>
      <c r="D913" s="120"/>
    </row>
    <row r="914" spans="1:4">
      <c r="A914" s="145" t="s">
        <v>872</v>
      </c>
      <c r="B914" s="182">
        <v>3351</v>
      </c>
      <c r="C914" s="181">
        <v>12643</v>
      </c>
      <c r="D914" s="120"/>
    </row>
    <row r="915" spans="1:4">
      <c r="A915" s="144" t="s">
        <v>1241</v>
      </c>
      <c r="B915" s="182">
        <v>1130</v>
      </c>
      <c r="C915" s="181">
        <v>10071</v>
      </c>
      <c r="D915" s="120"/>
    </row>
    <row r="916" spans="1:4">
      <c r="A916" s="135" t="s">
        <v>316</v>
      </c>
      <c r="B916" s="183">
        <v>480</v>
      </c>
      <c r="C916" s="168">
        <v>3008</v>
      </c>
      <c r="D916" s="120"/>
    </row>
    <row r="917" spans="1:4">
      <c r="A917" s="135" t="s">
        <v>317</v>
      </c>
      <c r="B917" s="183"/>
      <c r="C917" s="168"/>
      <c r="D917" s="120"/>
    </row>
    <row r="918" spans="1:4">
      <c r="A918" s="135" t="s">
        <v>318</v>
      </c>
      <c r="B918" s="183"/>
      <c r="C918" s="168"/>
      <c r="D918" s="120"/>
    </row>
    <row r="919" spans="1:4">
      <c r="A919" s="135" t="s">
        <v>1225</v>
      </c>
      <c r="B919" s="183">
        <v>200</v>
      </c>
      <c r="C919" s="168">
        <v>2393</v>
      </c>
      <c r="D919" s="120"/>
    </row>
    <row r="920" spans="1:4">
      <c r="A920" s="135" t="s">
        <v>1034</v>
      </c>
      <c r="B920" s="183">
        <v>30</v>
      </c>
      <c r="C920" s="168">
        <v>138</v>
      </c>
      <c r="D920" s="120"/>
    </row>
    <row r="921" spans="1:4">
      <c r="A921" s="135" t="s">
        <v>1185</v>
      </c>
      <c r="B921" s="183"/>
      <c r="C921" s="168"/>
      <c r="D921" s="120"/>
    </row>
    <row r="922" spans="1:4">
      <c r="A922" s="135" t="s">
        <v>1165</v>
      </c>
      <c r="B922" s="183"/>
      <c r="C922" s="168"/>
      <c r="D922" s="120"/>
    </row>
    <row r="923" spans="1:4">
      <c r="A923" s="135" t="s">
        <v>1062</v>
      </c>
      <c r="B923" s="183"/>
      <c r="C923" s="168"/>
      <c r="D923" s="120"/>
    </row>
    <row r="924" spans="1:4">
      <c r="A924" s="135" t="s">
        <v>1204</v>
      </c>
      <c r="B924" s="183"/>
      <c r="C924" s="168">
        <v>407</v>
      </c>
      <c r="D924" s="120"/>
    </row>
    <row r="925" spans="1:4">
      <c r="A925" s="135" t="s">
        <v>1056</v>
      </c>
      <c r="B925" s="183"/>
      <c r="C925" s="168"/>
      <c r="D925" s="120"/>
    </row>
    <row r="926" spans="1:4">
      <c r="A926" s="135" t="s">
        <v>947</v>
      </c>
      <c r="B926" s="183"/>
      <c r="C926" s="168"/>
      <c r="D926" s="120"/>
    </row>
    <row r="927" spans="1:4">
      <c r="A927" s="135" t="s">
        <v>1037</v>
      </c>
      <c r="B927" s="183"/>
      <c r="C927" s="168"/>
      <c r="D927" s="120"/>
    </row>
    <row r="928" spans="1:4">
      <c r="A928" s="135" t="s">
        <v>1203</v>
      </c>
      <c r="B928" s="183"/>
      <c r="C928" s="168"/>
      <c r="D928" s="120"/>
    </row>
    <row r="929" spans="1:4">
      <c r="A929" s="135" t="s">
        <v>1178</v>
      </c>
      <c r="B929" s="183"/>
      <c r="C929" s="168"/>
      <c r="D929" s="120"/>
    </row>
    <row r="930" spans="1:4">
      <c r="A930" s="135" t="s">
        <v>981</v>
      </c>
      <c r="B930" s="183"/>
      <c r="C930" s="168"/>
      <c r="D930" s="120"/>
    </row>
    <row r="931" spans="1:4">
      <c r="A931" s="135" t="s">
        <v>1020</v>
      </c>
      <c r="B931" s="183"/>
      <c r="C931" s="168"/>
      <c r="D931" s="120"/>
    </row>
    <row r="932" spans="1:4">
      <c r="A932" s="135" t="s">
        <v>1196</v>
      </c>
      <c r="B932" s="183"/>
      <c r="C932" s="168"/>
      <c r="D932" s="120"/>
    </row>
    <row r="933" spans="1:4">
      <c r="A933" s="135" t="s">
        <v>989</v>
      </c>
      <c r="B933" s="183"/>
      <c r="C933" s="168"/>
      <c r="D933" s="120"/>
    </row>
    <row r="934" spans="1:4">
      <c r="A934" s="135" t="s">
        <v>1139</v>
      </c>
      <c r="B934" s="183"/>
      <c r="C934" s="168"/>
      <c r="D934" s="120"/>
    </row>
    <row r="935" spans="1:4">
      <c r="A935" s="135" t="s">
        <v>1029</v>
      </c>
      <c r="B935" s="183"/>
      <c r="C935" s="168"/>
      <c r="D935" s="120"/>
    </row>
    <row r="936" spans="1:4">
      <c r="A936" s="135" t="s">
        <v>1007</v>
      </c>
      <c r="B936" s="183"/>
      <c r="C936" s="168"/>
      <c r="D936" s="120"/>
    </row>
    <row r="937" spans="1:4">
      <c r="A937" s="135" t="s">
        <v>1211</v>
      </c>
      <c r="B937" s="183">
        <v>420</v>
      </c>
      <c r="C937" s="168">
        <v>4125</v>
      </c>
      <c r="D937" s="120"/>
    </row>
    <row r="938" spans="1:4">
      <c r="A938" s="144" t="s">
        <v>1181</v>
      </c>
      <c r="B938" s="184"/>
      <c r="C938" s="181"/>
      <c r="D938" s="120"/>
    </row>
    <row r="939" spans="1:4">
      <c r="A939" s="135" t="s">
        <v>316</v>
      </c>
      <c r="B939" s="184"/>
      <c r="C939" s="181"/>
      <c r="D939" s="120"/>
    </row>
    <row r="940" spans="1:4">
      <c r="A940" s="135" t="s">
        <v>317</v>
      </c>
      <c r="B940" s="184"/>
      <c r="C940" s="181"/>
      <c r="D940" s="120"/>
    </row>
    <row r="941" spans="1:4">
      <c r="A941" s="135" t="s">
        <v>318</v>
      </c>
      <c r="B941" s="184"/>
      <c r="C941" s="181"/>
      <c r="D941" s="120"/>
    </row>
    <row r="942" spans="1:4">
      <c r="A942" s="135" t="s">
        <v>1133</v>
      </c>
      <c r="B942" s="184"/>
      <c r="C942" s="181"/>
      <c r="D942" s="120"/>
    </row>
    <row r="943" spans="1:4">
      <c r="A943" s="135" t="s">
        <v>1031</v>
      </c>
      <c r="B943" s="184"/>
      <c r="C943" s="181"/>
      <c r="D943" s="120"/>
    </row>
    <row r="944" spans="1:4">
      <c r="A944" s="135" t="s">
        <v>1030</v>
      </c>
      <c r="B944" s="184"/>
      <c r="C944" s="181"/>
      <c r="D944" s="120"/>
    </row>
    <row r="945" spans="1:4">
      <c r="A945" s="135" t="s">
        <v>1232</v>
      </c>
      <c r="B945" s="184"/>
      <c r="C945" s="181"/>
      <c r="D945" s="120"/>
    </row>
    <row r="946" spans="1:4">
      <c r="A946" s="135" t="s">
        <v>1216</v>
      </c>
      <c r="B946" s="184"/>
      <c r="C946" s="181"/>
      <c r="D946" s="120"/>
    </row>
    <row r="947" spans="1:4">
      <c r="A947" s="135" t="s">
        <v>1129</v>
      </c>
      <c r="B947" s="184"/>
      <c r="C947" s="181"/>
      <c r="D947" s="120"/>
    </row>
    <row r="948" spans="1:4">
      <c r="A948" s="144" t="s">
        <v>1098</v>
      </c>
      <c r="B948" s="184"/>
      <c r="C948" s="181"/>
      <c r="D948" s="120"/>
    </row>
    <row r="949" spans="1:4">
      <c r="A949" s="135" t="s">
        <v>316</v>
      </c>
      <c r="B949" s="184"/>
      <c r="C949" s="181"/>
      <c r="D949" s="120"/>
    </row>
    <row r="950" spans="1:4">
      <c r="A950" s="135" t="s">
        <v>317</v>
      </c>
      <c r="B950" s="184"/>
      <c r="C950" s="181"/>
      <c r="D950" s="120"/>
    </row>
    <row r="951" spans="1:4">
      <c r="A951" s="135" t="s">
        <v>318</v>
      </c>
      <c r="B951" s="184"/>
      <c r="C951" s="181"/>
      <c r="D951" s="120"/>
    </row>
    <row r="952" spans="1:4">
      <c r="A952" s="135" t="s">
        <v>1055</v>
      </c>
      <c r="B952" s="184"/>
      <c r="C952" s="181"/>
      <c r="D952" s="120"/>
    </row>
    <row r="953" spans="1:4">
      <c r="A953" s="135" t="s">
        <v>1057</v>
      </c>
      <c r="B953" s="184"/>
      <c r="C953" s="181"/>
      <c r="D953" s="120"/>
    </row>
    <row r="954" spans="1:4">
      <c r="A954" s="135" t="s">
        <v>1258</v>
      </c>
      <c r="B954" s="184"/>
      <c r="C954" s="181"/>
      <c r="D954" s="120"/>
    </row>
    <row r="955" spans="1:4">
      <c r="A955" s="135" t="s">
        <v>1182</v>
      </c>
      <c r="B955" s="184"/>
      <c r="C955" s="181"/>
      <c r="D955" s="120"/>
    </row>
    <row r="956" spans="1:4">
      <c r="A956" s="135" t="s">
        <v>957</v>
      </c>
      <c r="B956" s="184"/>
      <c r="C956" s="181"/>
      <c r="D956" s="120"/>
    </row>
    <row r="957" spans="1:4">
      <c r="A957" s="135" t="s">
        <v>1078</v>
      </c>
      <c r="B957" s="184"/>
      <c r="C957" s="181"/>
      <c r="D957" s="120"/>
    </row>
    <row r="958" spans="1:4">
      <c r="A958" s="144" t="s">
        <v>1121</v>
      </c>
      <c r="B958" s="182">
        <v>1310</v>
      </c>
      <c r="C958" s="181">
        <v>1765</v>
      </c>
      <c r="D958" s="120"/>
    </row>
    <row r="959" spans="1:4">
      <c r="A959" s="135" t="s">
        <v>1077</v>
      </c>
      <c r="B959" s="183">
        <v>100</v>
      </c>
      <c r="C959" s="168">
        <v>379</v>
      </c>
      <c r="D959" s="120"/>
    </row>
    <row r="960" spans="1:4">
      <c r="A960" s="135" t="s">
        <v>1128</v>
      </c>
      <c r="B960" s="183">
        <v>570</v>
      </c>
      <c r="C960" s="168">
        <v>210</v>
      </c>
      <c r="D960" s="120"/>
    </row>
    <row r="961" spans="1:4">
      <c r="A961" s="135" t="s">
        <v>1148</v>
      </c>
      <c r="B961" s="183"/>
      <c r="C961" s="168"/>
      <c r="D961" s="120"/>
    </row>
    <row r="962" spans="1:4">
      <c r="A962" s="135" t="s">
        <v>1083</v>
      </c>
      <c r="B962" s="183">
        <v>640</v>
      </c>
      <c r="C962" s="168">
        <v>1176</v>
      </c>
      <c r="D962" s="120"/>
    </row>
    <row r="963" spans="1:4">
      <c r="A963" s="144" t="s">
        <v>1234</v>
      </c>
      <c r="B963" s="184"/>
      <c r="C963" s="181"/>
      <c r="D963" s="120"/>
    </row>
    <row r="964" spans="1:4">
      <c r="A964" s="135" t="s">
        <v>316</v>
      </c>
      <c r="B964" s="184"/>
      <c r="C964" s="181"/>
      <c r="D964" s="120"/>
    </row>
    <row r="965" spans="1:4">
      <c r="A965" s="135" t="s">
        <v>317</v>
      </c>
      <c r="B965" s="184"/>
      <c r="C965" s="181"/>
      <c r="D965" s="120"/>
    </row>
    <row r="966" spans="1:4">
      <c r="A966" s="135" t="s">
        <v>318</v>
      </c>
      <c r="B966" s="184"/>
      <c r="C966" s="181"/>
      <c r="D966" s="120"/>
    </row>
    <row r="967" spans="1:4">
      <c r="A967" s="135" t="s">
        <v>1216</v>
      </c>
      <c r="B967" s="184"/>
      <c r="C967" s="181"/>
      <c r="D967" s="120"/>
    </row>
    <row r="968" spans="1:4">
      <c r="A968" s="135" t="s">
        <v>1164</v>
      </c>
      <c r="B968" s="184"/>
      <c r="C968" s="181"/>
      <c r="D968" s="120"/>
    </row>
    <row r="969" spans="1:4">
      <c r="A969" s="135" t="s">
        <v>1160</v>
      </c>
      <c r="B969" s="184"/>
      <c r="C969" s="181"/>
      <c r="D969" s="120"/>
    </row>
    <row r="970" spans="1:4">
      <c r="A970" s="144" t="s">
        <v>1152</v>
      </c>
      <c r="B970" s="182">
        <v>680</v>
      </c>
      <c r="C970" s="181">
        <v>277</v>
      </c>
      <c r="D970" s="120"/>
    </row>
    <row r="971" spans="1:4">
      <c r="A971" s="135" t="s">
        <v>1202</v>
      </c>
      <c r="B971" s="183">
        <v>680</v>
      </c>
      <c r="C971" s="168">
        <v>277</v>
      </c>
      <c r="D971" s="120"/>
    </row>
    <row r="972" spans="1:4">
      <c r="A972" s="135" t="s">
        <v>997</v>
      </c>
      <c r="B972" s="183"/>
      <c r="C972" s="168"/>
      <c r="D972" s="120"/>
    </row>
    <row r="973" spans="1:4">
      <c r="A973" s="135" t="s">
        <v>1213</v>
      </c>
      <c r="B973" s="183"/>
      <c r="C973" s="168"/>
      <c r="D973" s="120"/>
    </row>
    <row r="974" spans="1:4">
      <c r="A974" s="135" t="s">
        <v>1219</v>
      </c>
      <c r="B974" s="183"/>
      <c r="C974" s="168"/>
      <c r="D974" s="120"/>
    </row>
    <row r="975" spans="1:4">
      <c r="A975" s="144" t="s">
        <v>1218</v>
      </c>
      <c r="B975" s="182">
        <v>231</v>
      </c>
      <c r="C975" s="181">
        <v>530</v>
      </c>
      <c r="D975" s="120"/>
    </row>
    <row r="976" spans="1:4">
      <c r="A976" s="135" t="s">
        <v>1101</v>
      </c>
      <c r="B976" s="183"/>
      <c r="C976" s="168">
        <v>530</v>
      </c>
      <c r="D976" s="120"/>
    </row>
    <row r="977" spans="1:4">
      <c r="A977" s="135" t="s">
        <v>873</v>
      </c>
      <c r="B977" s="183">
        <v>231</v>
      </c>
      <c r="C977" s="181"/>
      <c r="D977" s="120"/>
    </row>
    <row r="978" spans="1:4">
      <c r="A978" s="145" t="s">
        <v>874</v>
      </c>
      <c r="B978" s="182">
        <v>8386</v>
      </c>
      <c r="C978" s="181">
        <v>6144</v>
      </c>
      <c r="D978" s="120"/>
    </row>
    <row r="979" spans="1:4">
      <c r="A979" s="144" t="s">
        <v>1177</v>
      </c>
      <c r="B979" s="184"/>
      <c r="C979" s="181"/>
      <c r="D979" s="120"/>
    </row>
    <row r="980" spans="1:4">
      <c r="A980" s="135" t="s">
        <v>316</v>
      </c>
      <c r="B980" s="184"/>
      <c r="C980" s="181"/>
      <c r="D980" s="120"/>
    </row>
    <row r="981" spans="1:4">
      <c r="A981" s="135" t="s">
        <v>317</v>
      </c>
      <c r="B981" s="184"/>
      <c r="C981" s="181"/>
      <c r="D981" s="120"/>
    </row>
    <row r="982" spans="1:4">
      <c r="A982" s="135" t="s">
        <v>318</v>
      </c>
      <c r="B982" s="184"/>
      <c r="C982" s="181"/>
      <c r="D982" s="120"/>
    </row>
    <row r="983" spans="1:4">
      <c r="A983" s="135" t="s">
        <v>1255</v>
      </c>
      <c r="B983" s="184"/>
      <c r="C983" s="181"/>
      <c r="D983" s="120"/>
    </row>
    <row r="984" spans="1:4">
      <c r="A984" s="135" t="s">
        <v>1257</v>
      </c>
      <c r="B984" s="184"/>
      <c r="C984" s="181"/>
      <c r="D984" s="120"/>
    </row>
    <row r="985" spans="1:4">
      <c r="A985" s="135" t="s">
        <v>1236</v>
      </c>
      <c r="B985" s="184"/>
      <c r="C985" s="181"/>
      <c r="D985" s="120"/>
    </row>
    <row r="986" spans="1:4">
      <c r="A986" s="135" t="s">
        <v>1017</v>
      </c>
      <c r="B986" s="184"/>
      <c r="C986" s="181"/>
      <c r="D986" s="120"/>
    </row>
    <row r="987" spans="1:4">
      <c r="A987" s="135" t="s">
        <v>1259</v>
      </c>
      <c r="B987" s="184"/>
      <c r="C987" s="181"/>
      <c r="D987" s="120"/>
    </row>
    <row r="988" spans="1:4">
      <c r="A988" s="135" t="s">
        <v>916</v>
      </c>
      <c r="B988" s="184"/>
      <c r="C988" s="181"/>
      <c r="D988" s="120"/>
    </row>
    <row r="989" spans="1:4">
      <c r="A989" s="144" t="s">
        <v>1076</v>
      </c>
      <c r="B989" s="184"/>
      <c r="C989" s="181">
        <v>85</v>
      </c>
      <c r="D989" s="120"/>
    </row>
    <row r="990" spans="1:4">
      <c r="A990" s="135" t="s">
        <v>316</v>
      </c>
      <c r="B990" s="184"/>
      <c r="C990" s="168"/>
      <c r="D990" s="120"/>
    </row>
    <row r="991" spans="1:4">
      <c r="A991" s="135" t="s">
        <v>317</v>
      </c>
      <c r="B991" s="184"/>
      <c r="C991" s="168"/>
      <c r="D991" s="120"/>
    </row>
    <row r="992" spans="1:4">
      <c r="A992" s="135" t="s">
        <v>318</v>
      </c>
      <c r="B992" s="184"/>
      <c r="C992" s="168"/>
      <c r="D992" s="120"/>
    </row>
    <row r="993" spans="1:4">
      <c r="A993" s="135" t="s">
        <v>1245</v>
      </c>
      <c r="B993" s="184"/>
      <c r="C993" s="168"/>
      <c r="D993" s="120"/>
    </row>
    <row r="994" spans="1:4">
      <c r="A994" s="135" t="s">
        <v>1053</v>
      </c>
      <c r="B994" s="184"/>
      <c r="C994" s="168"/>
      <c r="D994" s="120"/>
    </row>
    <row r="995" spans="1:4">
      <c r="A995" s="135" t="s">
        <v>1195</v>
      </c>
      <c r="B995" s="184"/>
      <c r="C995" s="168"/>
      <c r="D995" s="120"/>
    </row>
    <row r="996" spans="1:4">
      <c r="A996" s="135" t="s">
        <v>1131</v>
      </c>
      <c r="B996" s="184"/>
      <c r="C996" s="168"/>
      <c r="D996" s="120"/>
    </row>
    <row r="997" spans="1:4">
      <c r="A997" s="135" t="s">
        <v>1175</v>
      </c>
      <c r="B997" s="184"/>
      <c r="C997" s="168"/>
      <c r="D997" s="120"/>
    </row>
    <row r="998" spans="1:4">
      <c r="A998" s="135" t="s">
        <v>1016</v>
      </c>
      <c r="B998" s="184"/>
      <c r="C998" s="168"/>
      <c r="D998" s="120"/>
    </row>
    <row r="999" spans="1:4">
      <c r="A999" s="135" t="s">
        <v>1247</v>
      </c>
      <c r="B999" s="184"/>
      <c r="C999" s="168"/>
      <c r="D999" s="120"/>
    </row>
    <row r="1000" spans="1:4">
      <c r="A1000" s="135" t="s">
        <v>1112</v>
      </c>
      <c r="B1000" s="184"/>
      <c r="C1000" s="168"/>
      <c r="D1000" s="120"/>
    </row>
    <row r="1001" spans="1:4">
      <c r="A1001" s="135" t="s">
        <v>983</v>
      </c>
      <c r="B1001" s="184"/>
      <c r="C1001" s="168"/>
      <c r="D1001" s="120"/>
    </row>
    <row r="1002" spans="1:4">
      <c r="A1002" s="135" t="s">
        <v>915</v>
      </c>
      <c r="B1002" s="184"/>
      <c r="C1002" s="168"/>
      <c r="D1002" s="120"/>
    </row>
    <row r="1003" spans="1:4">
      <c r="A1003" s="135" t="s">
        <v>1002</v>
      </c>
      <c r="B1003" s="184"/>
      <c r="C1003" s="168"/>
      <c r="D1003" s="120"/>
    </row>
    <row r="1004" spans="1:4">
      <c r="A1004" s="135" t="s">
        <v>1072</v>
      </c>
      <c r="B1004" s="196"/>
      <c r="C1004" s="168">
        <v>85</v>
      </c>
      <c r="D1004" s="120"/>
    </row>
    <row r="1005" spans="1:4">
      <c r="A1005" s="144" t="s">
        <v>1104</v>
      </c>
      <c r="B1005" s="184"/>
      <c r="C1005" s="181"/>
      <c r="D1005" s="120"/>
    </row>
    <row r="1006" spans="1:4">
      <c r="A1006" s="135" t="s">
        <v>316</v>
      </c>
      <c r="B1006" s="184"/>
      <c r="C1006" s="181"/>
      <c r="D1006" s="120"/>
    </row>
    <row r="1007" spans="1:4">
      <c r="A1007" s="135" t="s">
        <v>317</v>
      </c>
      <c r="B1007" s="184"/>
      <c r="C1007" s="181"/>
      <c r="D1007" s="120"/>
    </row>
    <row r="1008" spans="1:4">
      <c r="A1008" s="135" t="s">
        <v>318</v>
      </c>
      <c r="B1008" s="184"/>
      <c r="C1008" s="181"/>
      <c r="D1008" s="120"/>
    </row>
    <row r="1009" spans="1:4">
      <c r="A1009" s="135" t="s">
        <v>935</v>
      </c>
      <c r="B1009" s="184"/>
      <c r="C1009" s="181"/>
      <c r="D1009" s="120"/>
    </row>
    <row r="1010" spans="1:4">
      <c r="A1010" s="144" t="s">
        <v>948</v>
      </c>
      <c r="B1010" s="182">
        <v>3260</v>
      </c>
      <c r="C1010" s="181">
        <v>3153</v>
      </c>
      <c r="D1010" s="120"/>
    </row>
    <row r="1011" spans="1:4">
      <c r="A1011" s="135" t="s">
        <v>316</v>
      </c>
      <c r="B1011" s="183">
        <v>260</v>
      </c>
      <c r="C1011" s="168">
        <v>124</v>
      </c>
      <c r="D1011" s="120"/>
    </row>
    <row r="1012" spans="1:4">
      <c r="A1012" s="135" t="s">
        <v>317</v>
      </c>
      <c r="B1012" s="183"/>
      <c r="C1012" s="168"/>
      <c r="D1012" s="120"/>
    </row>
    <row r="1013" spans="1:4">
      <c r="A1013" s="135" t="s">
        <v>318</v>
      </c>
      <c r="B1013" s="183"/>
      <c r="C1013" s="168"/>
      <c r="D1013" s="120"/>
    </row>
    <row r="1014" spans="1:4">
      <c r="A1014" s="135" t="s">
        <v>967</v>
      </c>
      <c r="B1014" s="183"/>
      <c r="C1014" s="168"/>
      <c r="D1014" s="120"/>
    </row>
    <row r="1015" spans="1:4">
      <c r="A1015" s="135" t="s">
        <v>941</v>
      </c>
      <c r="B1015" s="183"/>
      <c r="C1015" s="168"/>
      <c r="D1015" s="120"/>
    </row>
    <row r="1016" spans="1:4">
      <c r="A1016" s="135" t="s">
        <v>1285</v>
      </c>
      <c r="B1016" s="183"/>
      <c r="C1016" s="168"/>
      <c r="D1016" s="120"/>
    </row>
    <row r="1017" spans="1:4">
      <c r="A1017" s="135" t="s">
        <v>1286</v>
      </c>
      <c r="B1017" s="183"/>
      <c r="C1017" s="168"/>
      <c r="D1017" s="120"/>
    </row>
    <row r="1018" spans="1:4">
      <c r="A1018" s="135" t="s">
        <v>1287</v>
      </c>
      <c r="B1018" s="183"/>
      <c r="C1018" s="168"/>
      <c r="D1018" s="120"/>
    </row>
    <row r="1019" spans="1:4">
      <c r="A1019" s="135" t="s">
        <v>325</v>
      </c>
      <c r="B1019" s="183"/>
      <c r="C1019" s="168"/>
      <c r="D1019" s="120"/>
    </row>
    <row r="1020" spans="1:4">
      <c r="A1020" s="135" t="s">
        <v>975</v>
      </c>
      <c r="B1020" s="183">
        <v>3000</v>
      </c>
      <c r="C1020" s="168">
        <v>3029</v>
      </c>
      <c r="D1020" s="120"/>
    </row>
    <row r="1021" spans="1:4">
      <c r="A1021" s="144" t="s">
        <v>919</v>
      </c>
      <c r="B1021" s="183"/>
      <c r="C1021" s="181"/>
      <c r="D1021" s="120"/>
    </row>
    <row r="1022" spans="1:4">
      <c r="A1022" s="135" t="s">
        <v>316</v>
      </c>
      <c r="B1022" s="183"/>
      <c r="C1022" s="181"/>
      <c r="D1022" s="120"/>
    </row>
    <row r="1023" spans="1:4">
      <c r="A1023" s="135" t="s">
        <v>317</v>
      </c>
      <c r="C1023" s="181"/>
      <c r="D1023" s="120"/>
    </row>
    <row r="1024" spans="1:4">
      <c r="A1024" s="135" t="s">
        <v>318</v>
      </c>
      <c r="B1024" s="184"/>
      <c r="C1024" s="181"/>
      <c r="D1024" s="120"/>
    </row>
    <row r="1025" spans="1:4">
      <c r="A1025" s="135" t="s">
        <v>971</v>
      </c>
      <c r="B1025" s="184"/>
      <c r="C1025" s="181"/>
      <c r="D1025" s="120"/>
    </row>
    <row r="1026" spans="1:4">
      <c r="A1026" s="135" t="s">
        <v>1046</v>
      </c>
      <c r="B1026" s="184"/>
      <c r="C1026" s="181"/>
      <c r="D1026" s="120"/>
    </row>
    <row r="1027" spans="1:4">
      <c r="A1027" s="135" t="s">
        <v>1228</v>
      </c>
      <c r="B1027" s="184"/>
      <c r="C1027" s="181"/>
      <c r="D1027" s="120"/>
    </row>
    <row r="1028" spans="1:4">
      <c r="A1028" s="144" t="s">
        <v>1019</v>
      </c>
      <c r="B1028" s="182">
        <v>60</v>
      </c>
      <c r="C1028" s="181">
        <v>1601</v>
      </c>
      <c r="D1028" s="120"/>
    </row>
    <row r="1029" spans="1:4">
      <c r="A1029" s="135" t="s">
        <v>316</v>
      </c>
      <c r="B1029" s="183"/>
      <c r="C1029" s="168"/>
      <c r="D1029" s="120"/>
    </row>
    <row r="1030" spans="1:4">
      <c r="A1030" s="135" t="s">
        <v>317</v>
      </c>
      <c r="B1030" s="183"/>
      <c r="C1030" s="168"/>
      <c r="D1030" s="120"/>
    </row>
    <row r="1031" spans="1:4">
      <c r="A1031" s="135" t="s">
        <v>318</v>
      </c>
      <c r="B1031" s="183"/>
      <c r="C1031" s="168"/>
      <c r="D1031" s="120"/>
    </row>
    <row r="1032" spans="1:4">
      <c r="A1032" s="135" t="s">
        <v>930</v>
      </c>
      <c r="B1032" s="183"/>
      <c r="C1032" s="168"/>
      <c r="D1032" s="120"/>
    </row>
    <row r="1033" spans="1:4">
      <c r="A1033" s="135" t="s">
        <v>1158</v>
      </c>
      <c r="B1033" s="183">
        <v>40</v>
      </c>
      <c r="C1033" s="168"/>
      <c r="D1033" s="120"/>
    </row>
    <row r="1034" spans="1:4">
      <c r="A1034" s="135" t="s">
        <v>1288</v>
      </c>
      <c r="B1034" s="183"/>
      <c r="C1034" s="168"/>
      <c r="D1034" s="120"/>
    </row>
    <row r="1035" spans="1:4">
      <c r="A1035" s="135" t="s">
        <v>926</v>
      </c>
      <c r="B1035" s="183">
        <v>20</v>
      </c>
      <c r="C1035" s="168">
        <v>1601</v>
      </c>
      <c r="D1035" s="120"/>
    </row>
    <row r="1036" spans="1:4">
      <c r="A1036" s="144" t="s">
        <v>1052</v>
      </c>
      <c r="B1036" s="182">
        <v>5066</v>
      </c>
      <c r="C1036" s="181">
        <v>1305</v>
      </c>
      <c r="D1036" s="120"/>
    </row>
    <row r="1037" spans="1:4">
      <c r="A1037" s="135" t="s">
        <v>1224</v>
      </c>
      <c r="B1037" s="183"/>
      <c r="C1037" s="168"/>
      <c r="D1037" s="120"/>
    </row>
    <row r="1038" spans="1:4">
      <c r="A1038" s="135" t="s">
        <v>1262</v>
      </c>
      <c r="B1038" s="183"/>
      <c r="C1038" s="168"/>
      <c r="D1038" s="120"/>
    </row>
    <row r="1039" spans="1:4">
      <c r="A1039" s="135" t="s">
        <v>920</v>
      </c>
      <c r="B1039" s="183"/>
      <c r="C1039" s="168"/>
      <c r="D1039" s="120"/>
    </row>
    <row r="1040" spans="1:4">
      <c r="A1040" s="135" t="s">
        <v>1005</v>
      </c>
      <c r="B1040" s="183"/>
      <c r="C1040" s="168"/>
      <c r="D1040" s="120"/>
    </row>
    <row r="1041" spans="1:4">
      <c r="A1041" s="135" t="s">
        <v>875</v>
      </c>
      <c r="B1041" s="183">
        <v>5066</v>
      </c>
      <c r="C1041" s="168">
        <v>1305</v>
      </c>
      <c r="D1041" s="120"/>
    </row>
    <row r="1042" spans="1:4">
      <c r="A1042" s="145" t="s">
        <v>876</v>
      </c>
      <c r="B1042" s="182">
        <v>624</v>
      </c>
      <c r="C1042" s="181">
        <v>3264</v>
      </c>
      <c r="D1042" s="120"/>
    </row>
    <row r="1043" spans="1:4">
      <c r="A1043" s="144" t="s">
        <v>951</v>
      </c>
      <c r="B1043" s="182">
        <v>561</v>
      </c>
      <c r="C1043" s="181">
        <v>1760</v>
      </c>
      <c r="D1043" s="120"/>
    </row>
    <row r="1044" spans="1:4">
      <c r="A1044" s="135" t="s">
        <v>316</v>
      </c>
      <c r="B1044" s="183">
        <v>1</v>
      </c>
      <c r="C1044" s="168">
        <v>58</v>
      </c>
      <c r="D1044" s="120"/>
    </row>
    <row r="1045" spans="1:4">
      <c r="A1045" s="135" t="s">
        <v>317</v>
      </c>
      <c r="B1045" s="183"/>
      <c r="C1045" s="168"/>
      <c r="D1045" s="120"/>
    </row>
    <row r="1046" spans="1:4">
      <c r="A1046" s="135" t="s">
        <v>318</v>
      </c>
      <c r="B1046" s="183"/>
      <c r="C1046" s="168"/>
      <c r="D1046" s="120"/>
    </row>
    <row r="1047" spans="1:4">
      <c r="A1047" s="135" t="s">
        <v>1100</v>
      </c>
      <c r="B1047" s="183"/>
      <c r="C1047" s="168"/>
      <c r="D1047" s="120"/>
    </row>
    <row r="1048" spans="1:4">
      <c r="A1048" s="135" t="s">
        <v>1193</v>
      </c>
      <c r="B1048" s="183"/>
      <c r="C1048" s="168"/>
      <c r="D1048" s="120"/>
    </row>
    <row r="1049" spans="1:4">
      <c r="A1049" s="135" t="s">
        <v>1120</v>
      </c>
      <c r="B1049" s="183"/>
      <c r="C1049" s="168"/>
      <c r="D1049" s="120"/>
    </row>
    <row r="1050" spans="1:4">
      <c r="A1050" s="135" t="s">
        <v>1064</v>
      </c>
      <c r="B1050" s="183"/>
      <c r="C1050" s="168"/>
      <c r="D1050" s="120"/>
    </row>
    <row r="1051" spans="1:4">
      <c r="A1051" s="135" t="s">
        <v>325</v>
      </c>
      <c r="B1051" s="183">
        <v>420</v>
      </c>
      <c r="C1051" s="168">
        <v>977</v>
      </c>
      <c r="D1051" s="120"/>
    </row>
    <row r="1052" spans="1:4">
      <c r="A1052" s="135" t="s">
        <v>1111</v>
      </c>
      <c r="B1052" s="183">
        <v>140</v>
      </c>
      <c r="C1052" s="168">
        <v>725</v>
      </c>
      <c r="D1052" s="120"/>
    </row>
    <row r="1053" spans="1:4">
      <c r="A1053" s="144" t="s">
        <v>1085</v>
      </c>
      <c r="B1053" s="182">
        <v>10</v>
      </c>
      <c r="C1053" s="181">
        <v>256</v>
      </c>
      <c r="D1053" s="120"/>
    </row>
    <row r="1054" spans="1:4">
      <c r="A1054" s="135" t="s">
        <v>316</v>
      </c>
      <c r="B1054" s="183"/>
      <c r="C1054" s="168"/>
      <c r="D1054" s="120"/>
    </row>
    <row r="1055" spans="1:4">
      <c r="A1055" s="135" t="s">
        <v>317</v>
      </c>
      <c r="B1055" s="183"/>
      <c r="C1055" s="168"/>
      <c r="D1055" s="120"/>
    </row>
    <row r="1056" spans="1:4">
      <c r="A1056" s="135" t="s">
        <v>318</v>
      </c>
      <c r="B1056" s="183"/>
      <c r="C1056" s="168"/>
      <c r="D1056" s="120"/>
    </row>
    <row r="1057" spans="1:4">
      <c r="A1057" s="135" t="s">
        <v>1054</v>
      </c>
      <c r="B1057" s="183"/>
      <c r="C1057" s="168"/>
      <c r="D1057" s="120"/>
    </row>
    <row r="1058" spans="1:4">
      <c r="A1058" s="135" t="s">
        <v>1041</v>
      </c>
      <c r="B1058" s="183">
        <v>10</v>
      </c>
      <c r="C1058" s="168">
        <v>256</v>
      </c>
      <c r="D1058" s="120"/>
    </row>
    <row r="1059" spans="1:4">
      <c r="A1059" s="144" t="s">
        <v>1075</v>
      </c>
      <c r="B1059" s="182">
        <v>53</v>
      </c>
      <c r="C1059" s="181">
        <v>1248</v>
      </c>
      <c r="D1059" s="120"/>
    </row>
    <row r="1060" spans="1:4">
      <c r="A1060" s="135" t="s">
        <v>987</v>
      </c>
      <c r="B1060" s="183"/>
      <c r="C1060" s="168"/>
      <c r="D1060" s="120"/>
    </row>
    <row r="1061" spans="1:4">
      <c r="A1061" s="135" t="s">
        <v>877</v>
      </c>
      <c r="B1061" s="183">
        <v>53</v>
      </c>
      <c r="C1061" s="168">
        <v>1248</v>
      </c>
      <c r="D1061" s="120"/>
    </row>
    <row r="1062" spans="1:4">
      <c r="A1062" s="145" t="s">
        <v>878</v>
      </c>
      <c r="B1062" s="184"/>
      <c r="C1062" s="181"/>
      <c r="D1062" s="120"/>
    </row>
    <row r="1063" spans="1:4">
      <c r="A1063" s="144" t="s">
        <v>994</v>
      </c>
      <c r="B1063" s="184"/>
      <c r="C1063" s="181"/>
      <c r="D1063" s="120"/>
    </row>
    <row r="1064" spans="1:4">
      <c r="A1064" s="135" t="s">
        <v>316</v>
      </c>
      <c r="B1064" s="184"/>
      <c r="C1064" s="181"/>
      <c r="D1064" s="120"/>
    </row>
    <row r="1065" spans="1:4">
      <c r="A1065" s="135" t="s">
        <v>317</v>
      </c>
      <c r="B1065" s="184"/>
      <c r="C1065" s="181"/>
      <c r="D1065" s="120"/>
    </row>
    <row r="1066" spans="1:4">
      <c r="A1066" s="135" t="s">
        <v>318</v>
      </c>
      <c r="B1066" s="184"/>
      <c r="C1066" s="181"/>
      <c r="D1066" s="120"/>
    </row>
    <row r="1067" spans="1:4">
      <c r="A1067" s="135" t="s">
        <v>1097</v>
      </c>
      <c r="B1067" s="184"/>
      <c r="C1067" s="181"/>
      <c r="D1067" s="120"/>
    </row>
    <row r="1068" spans="1:4">
      <c r="A1068" s="135" t="s">
        <v>325</v>
      </c>
      <c r="B1068" s="184"/>
      <c r="C1068" s="181"/>
      <c r="D1068" s="120"/>
    </row>
    <row r="1069" spans="1:4">
      <c r="A1069" s="135" t="s">
        <v>1221</v>
      </c>
      <c r="B1069" s="184"/>
      <c r="C1069" s="181"/>
      <c r="D1069" s="120"/>
    </row>
    <row r="1070" spans="1:4">
      <c r="A1070" s="144" t="s">
        <v>1246</v>
      </c>
      <c r="B1070" s="184"/>
      <c r="C1070" s="181"/>
      <c r="D1070" s="120"/>
    </row>
    <row r="1071" spans="1:4">
      <c r="A1071" s="135" t="s">
        <v>1192</v>
      </c>
      <c r="B1071" s="184"/>
      <c r="C1071" s="181"/>
      <c r="D1071" s="120"/>
    </row>
    <row r="1072" spans="1:4">
      <c r="A1072" s="135" t="s">
        <v>911</v>
      </c>
      <c r="B1072" s="184"/>
      <c r="C1072" s="181"/>
      <c r="D1072" s="120"/>
    </row>
    <row r="1073" spans="1:4">
      <c r="A1073" s="135" t="s">
        <v>1071</v>
      </c>
      <c r="B1073" s="184"/>
      <c r="C1073" s="181"/>
      <c r="D1073" s="120"/>
    </row>
    <row r="1074" spans="1:4">
      <c r="A1074" s="135" t="s">
        <v>1240</v>
      </c>
      <c r="B1074" s="184"/>
      <c r="C1074" s="181"/>
      <c r="D1074" s="120"/>
    </row>
    <row r="1075" spans="1:4">
      <c r="A1075" s="135" t="s">
        <v>909</v>
      </c>
      <c r="B1075" s="184"/>
      <c r="C1075" s="181"/>
      <c r="D1075" s="120"/>
    </row>
    <row r="1076" spans="1:4">
      <c r="A1076" s="135" t="s">
        <v>1199</v>
      </c>
      <c r="B1076" s="184"/>
      <c r="C1076" s="185"/>
      <c r="D1076" s="120"/>
    </row>
    <row r="1077" spans="1:4">
      <c r="A1077" s="135" t="s">
        <v>1107</v>
      </c>
      <c r="B1077" s="184"/>
      <c r="C1077" s="185"/>
      <c r="D1077" s="120"/>
    </row>
    <row r="1078" spans="1:4">
      <c r="A1078" s="135" t="s">
        <v>1191</v>
      </c>
      <c r="B1078" s="184"/>
      <c r="C1078" s="185"/>
      <c r="D1078" s="120"/>
    </row>
    <row r="1079" spans="1:4">
      <c r="A1079" s="135" t="s">
        <v>986</v>
      </c>
      <c r="B1079" s="184"/>
      <c r="C1079" s="185"/>
      <c r="D1079" s="120"/>
    </row>
    <row r="1080" spans="1:4">
      <c r="A1080" s="144" t="s">
        <v>934</v>
      </c>
      <c r="B1080" s="184"/>
      <c r="C1080" s="181"/>
      <c r="D1080" s="120"/>
    </row>
    <row r="1081" spans="1:4">
      <c r="A1081" s="135" t="s">
        <v>1044</v>
      </c>
      <c r="B1081" s="184"/>
      <c r="C1081" s="181"/>
      <c r="D1081" s="120"/>
    </row>
    <row r="1082" spans="1:4">
      <c r="A1082" s="129" t="s">
        <v>1022</v>
      </c>
      <c r="B1082" s="184"/>
      <c r="C1082" s="181"/>
      <c r="D1082" s="120"/>
    </row>
    <row r="1083" spans="1:4">
      <c r="A1083" s="135" t="s">
        <v>1051</v>
      </c>
      <c r="B1083" s="184"/>
      <c r="C1083" s="181"/>
      <c r="D1083" s="120"/>
    </row>
    <row r="1084" spans="1:4">
      <c r="A1084" s="135" t="s">
        <v>1217</v>
      </c>
      <c r="B1084" s="184"/>
      <c r="C1084" s="181"/>
      <c r="D1084" s="120"/>
    </row>
    <row r="1085" spans="1:4">
      <c r="A1085" s="135" t="s">
        <v>1010</v>
      </c>
      <c r="B1085" s="184"/>
      <c r="C1085" s="181"/>
      <c r="D1085" s="120"/>
    </row>
    <row r="1086" spans="1:4">
      <c r="A1086" s="144" t="s">
        <v>1106</v>
      </c>
      <c r="B1086" s="184"/>
      <c r="C1086" s="181"/>
      <c r="D1086" s="120"/>
    </row>
    <row r="1087" spans="1:4">
      <c r="A1087" s="135" t="s">
        <v>974</v>
      </c>
      <c r="B1087" s="184"/>
      <c r="C1087" s="181"/>
      <c r="D1087" s="120"/>
    </row>
    <row r="1088" spans="1:4">
      <c r="A1088" s="135" t="s">
        <v>1210</v>
      </c>
      <c r="B1088" s="184"/>
      <c r="C1088" s="181"/>
      <c r="D1088" s="120"/>
    </row>
    <row r="1089" spans="1:4">
      <c r="A1089" s="144" t="s">
        <v>1089</v>
      </c>
      <c r="B1089" s="184">
        <v>27</v>
      </c>
      <c r="C1089" s="181">
        <v>27</v>
      </c>
      <c r="D1089" s="120"/>
    </row>
    <row r="1090" spans="1:4">
      <c r="A1090" s="135" t="s">
        <v>1289</v>
      </c>
      <c r="B1090" s="196">
        <v>27</v>
      </c>
      <c r="C1090" s="181">
        <v>27</v>
      </c>
      <c r="D1090" s="120"/>
    </row>
    <row r="1091" spans="1:4">
      <c r="A1091" s="135" t="s">
        <v>879</v>
      </c>
      <c r="B1091" s="184"/>
      <c r="C1091" s="181"/>
      <c r="D1091" s="120"/>
    </row>
    <row r="1092" spans="1:4">
      <c r="A1092" s="145" t="s">
        <v>880</v>
      </c>
      <c r="B1092" s="184"/>
      <c r="C1092" s="181"/>
      <c r="D1092" s="120"/>
    </row>
    <row r="1093" spans="1:4">
      <c r="A1093" s="135" t="s">
        <v>1059</v>
      </c>
      <c r="B1093" s="184"/>
      <c r="C1093" s="181"/>
      <c r="D1093" s="120"/>
    </row>
    <row r="1094" spans="1:4">
      <c r="A1094" s="135" t="s">
        <v>923</v>
      </c>
      <c r="B1094" s="184"/>
      <c r="C1094" s="181"/>
      <c r="D1094" s="120"/>
    </row>
    <row r="1095" spans="1:4">
      <c r="A1095" s="135" t="s">
        <v>1006</v>
      </c>
      <c r="B1095" s="184"/>
      <c r="C1095" s="181"/>
      <c r="D1095" s="120"/>
    </row>
    <row r="1096" spans="1:4">
      <c r="A1096" s="135" t="s">
        <v>962</v>
      </c>
      <c r="B1096" s="184"/>
      <c r="C1096" s="181"/>
      <c r="D1096" s="120"/>
    </row>
    <row r="1097" spans="1:4">
      <c r="A1097" s="135" t="s">
        <v>978</v>
      </c>
      <c r="B1097" s="184"/>
      <c r="C1097" s="181"/>
      <c r="D1097" s="120"/>
    </row>
    <row r="1098" spans="1:4">
      <c r="A1098" s="135" t="s">
        <v>996</v>
      </c>
      <c r="B1098" s="184"/>
      <c r="C1098" s="181"/>
      <c r="D1098" s="120"/>
    </row>
    <row r="1099" spans="1:4">
      <c r="A1099" s="135" t="s">
        <v>1110</v>
      </c>
      <c r="B1099" s="184"/>
      <c r="C1099" s="181"/>
      <c r="D1099" s="120"/>
    </row>
    <row r="1100" spans="1:4">
      <c r="A1100" s="135" t="s">
        <v>1157</v>
      </c>
      <c r="B1100" s="184"/>
      <c r="C1100" s="181"/>
      <c r="D1100" s="120"/>
    </row>
    <row r="1101" spans="1:4">
      <c r="A1101" s="135" t="s">
        <v>1171</v>
      </c>
      <c r="B1101" s="184"/>
      <c r="C1101" s="181"/>
      <c r="D1101" s="120"/>
    </row>
    <row r="1102" spans="1:4">
      <c r="A1102" s="145" t="s">
        <v>881</v>
      </c>
      <c r="B1102" s="182">
        <v>2579</v>
      </c>
      <c r="C1102" s="181">
        <v>2389</v>
      </c>
      <c r="D1102" s="120"/>
    </row>
    <row r="1103" spans="1:4">
      <c r="A1103" s="144" t="s">
        <v>995</v>
      </c>
      <c r="B1103" s="182">
        <v>485</v>
      </c>
      <c r="C1103" s="181">
        <v>1967</v>
      </c>
      <c r="D1103" s="120"/>
    </row>
    <row r="1104" spans="1:4">
      <c r="A1104" s="135" t="s">
        <v>316</v>
      </c>
      <c r="B1104" s="183">
        <v>15</v>
      </c>
      <c r="C1104" s="168">
        <v>830</v>
      </c>
      <c r="D1104" s="120"/>
    </row>
    <row r="1105" spans="1:4">
      <c r="A1105" s="135" t="s">
        <v>317</v>
      </c>
      <c r="B1105" s="183">
        <v>450</v>
      </c>
      <c r="C1105" s="168">
        <v>314</v>
      </c>
      <c r="D1105" s="120"/>
    </row>
    <row r="1106" spans="1:4">
      <c r="A1106" s="135" t="s">
        <v>318</v>
      </c>
      <c r="B1106" s="183"/>
      <c r="C1106" s="168"/>
      <c r="D1106" s="120"/>
    </row>
    <row r="1107" spans="1:4">
      <c r="A1107" s="135" t="s">
        <v>914</v>
      </c>
      <c r="B1107" s="183">
        <v>10</v>
      </c>
      <c r="C1107" s="168"/>
      <c r="D1107" s="120"/>
    </row>
    <row r="1108" spans="1:4">
      <c r="A1108" s="135" t="s">
        <v>1088</v>
      </c>
      <c r="B1108" s="183"/>
      <c r="C1108" s="168"/>
      <c r="D1108" s="120"/>
    </row>
    <row r="1109" spans="1:4">
      <c r="A1109" s="135" t="s">
        <v>1230</v>
      </c>
      <c r="B1109" s="183"/>
      <c r="C1109" s="168"/>
      <c r="D1109" s="120"/>
    </row>
    <row r="1110" spans="1:4">
      <c r="A1110" s="135" t="s">
        <v>1070</v>
      </c>
      <c r="B1110" s="183"/>
      <c r="C1110" s="168"/>
      <c r="D1110" s="120"/>
    </row>
    <row r="1111" spans="1:4">
      <c r="A1111" s="135" t="s">
        <v>1138</v>
      </c>
      <c r="B1111" s="183"/>
      <c r="C1111" s="168">
        <v>103</v>
      </c>
      <c r="D1111" s="120"/>
    </row>
    <row r="1112" spans="1:4">
      <c r="A1112" s="135" t="s">
        <v>1069</v>
      </c>
      <c r="B1112" s="183"/>
      <c r="C1112" s="168"/>
      <c r="D1112" s="120"/>
    </row>
    <row r="1113" spans="1:4">
      <c r="A1113" s="135" t="s">
        <v>1174</v>
      </c>
      <c r="B1113" s="183"/>
      <c r="C1113" s="168"/>
      <c r="D1113" s="120"/>
    </row>
    <row r="1114" spans="1:4">
      <c r="A1114" s="135" t="s">
        <v>985</v>
      </c>
      <c r="B1114" s="183"/>
      <c r="C1114" s="168"/>
      <c r="D1114" s="120"/>
    </row>
    <row r="1115" spans="1:4">
      <c r="A1115" s="135" t="s">
        <v>1159</v>
      </c>
      <c r="B1115" s="183"/>
      <c r="C1115" s="168"/>
      <c r="D1115" s="120"/>
    </row>
    <row r="1116" spans="1:4">
      <c r="A1116" s="135" t="s">
        <v>1260</v>
      </c>
      <c r="B1116" s="183"/>
      <c r="C1116" s="168"/>
      <c r="D1116" s="120"/>
    </row>
    <row r="1117" spans="1:4">
      <c r="A1117" s="135" t="s">
        <v>1290</v>
      </c>
      <c r="B1117" s="183"/>
      <c r="C1117" s="168"/>
      <c r="D1117" s="120"/>
    </row>
    <row r="1118" spans="1:4">
      <c r="A1118" s="135" t="s">
        <v>918</v>
      </c>
      <c r="B1118" s="183"/>
      <c r="C1118" s="168"/>
      <c r="D1118" s="120"/>
    </row>
    <row r="1119" spans="1:4">
      <c r="A1119" s="135" t="s">
        <v>932</v>
      </c>
      <c r="B1119" s="183"/>
      <c r="C1119" s="168"/>
      <c r="D1119" s="120"/>
    </row>
    <row r="1120" spans="1:4">
      <c r="A1120" s="135" t="s">
        <v>960</v>
      </c>
      <c r="B1120" s="183"/>
      <c r="C1120" s="168"/>
      <c r="D1120" s="120"/>
    </row>
    <row r="1121" spans="1:4">
      <c r="A1121" s="135" t="s">
        <v>937</v>
      </c>
      <c r="B1121" s="183"/>
      <c r="C1121" s="168"/>
      <c r="D1121" s="120"/>
    </row>
    <row r="1122" spans="1:4">
      <c r="A1122" s="135" t="s">
        <v>1153</v>
      </c>
      <c r="B1122" s="183"/>
      <c r="C1122" s="168"/>
      <c r="D1122" s="120"/>
    </row>
    <row r="1123" spans="1:4">
      <c r="A1123" s="135" t="s">
        <v>959</v>
      </c>
      <c r="B1123" s="183"/>
      <c r="C1123" s="168"/>
      <c r="D1123" s="120"/>
    </row>
    <row r="1124" spans="1:4">
      <c r="A1124" s="135" t="s">
        <v>1190</v>
      </c>
      <c r="B1124" s="183"/>
      <c r="C1124" s="168"/>
      <c r="D1124" s="120"/>
    </row>
    <row r="1125" spans="1:4">
      <c r="A1125" s="135" t="s">
        <v>944</v>
      </c>
      <c r="B1125" s="183"/>
      <c r="C1125" s="168"/>
      <c r="D1125" s="120"/>
    </row>
    <row r="1126" spans="1:4">
      <c r="A1126" s="135" t="s">
        <v>1207</v>
      </c>
      <c r="B1126" s="183"/>
      <c r="C1126" s="168"/>
      <c r="D1126" s="120"/>
    </row>
    <row r="1127" spans="1:4">
      <c r="A1127" s="135" t="s">
        <v>1143</v>
      </c>
      <c r="B1127" s="183"/>
      <c r="C1127" s="168">
        <v>135</v>
      </c>
      <c r="D1127" s="120"/>
    </row>
    <row r="1128" spans="1:4">
      <c r="A1128" s="135" t="s">
        <v>325</v>
      </c>
      <c r="B1128" s="183">
        <v>10</v>
      </c>
      <c r="C1128" s="168"/>
      <c r="D1128" s="120"/>
    </row>
    <row r="1129" spans="1:4">
      <c r="A1129" s="135" t="s">
        <v>1024</v>
      </c>
      <c r="B1129" s="183"/>
      <c r="C1129" s="168">
        <v>585</v>
      </c>
      <c r="D1129" s="120"/>
    </row>
    <row r="1130" spans="1:4">
      <c r="A1130" s="144" t="s">
        <v>1015</v>
      </c>
      <c r="B1130" s="182">
        <v>80</v>
      </c>
      <c r="C1130" s="181">
        <v>101</v>
      </c>
      <c r="D1130" s="120"/>
    </row>
    <row r="1131" spans="1:4">
      <c r="A1131" s="135" t="s">
        <v>316</v>
      </c>
      <c r="B1131" s="183">
        <v>15</v>
      </c>
      <c r="C1131" s="168">
        <v>26</v>
      </c>
      <c r="D1131" s="120"/>
    </row>
    <row r="1132" spans="1:4">
      <c r="A1132" s="135" t="s">
        <v>317</v>
      </c>
      <c r="B1132" s="183">
        <v>10</v>
      </c>
      <c r="C1132" s="168"/>
      <c r="D1132" s="120"/>
    </row>
    <row r="1133" spans="1:4">
      <c r="A1133" s="135" t="s">
        <v>318</v>
      </c>
      <c r="B1133" s="183"/>
      <c r="C1133" s="168"/>
      <c r="D1133" s="120"/>
    </row>
    <row r="1134" spans="1:4">
      <c r="A1134" s="135" t="s">
        <v>1096</v>
      </c>
      <c r="B1134" s="183"/>
      <c r="C1134" s="168"/>
      <c r="D1134" s="120"/>
    </row>
    <row r="1135" spans="1:4">
      <c r="A1135" s="135" t="s">
        <v>965</v>
      </c>
      <c r="B1135" s="183"/>
      <c r="C1135" s="168"/>
      <c r="D1135" s="120"/>
    </row>
    <row r="1136" spans="1:4">
      <c r="A1136" s="135" t="s">
        <v>1184</v>
      </c>
      <c r="B1136" s="183"/>
      <c r="C1136" s="168"/>
      <c r="D1136" s="120"/>
    </row>
    <row r="1137" spans="1:4">
      <c r="A1137" s="135" t="s">
        <v>1119</v>
      </c>
      <c r="B1137" s="183"/>
      <c r="C1137" s="168"/>
      <c r="D1137" s="120"/>
    </row>
    <row r="1138" spans="1:4">
      <c r="A1138" s="135" t="s">
        <v>1201</v>
      </c>
      <c r="B1138" s="183">
        <v>45</v>
      </c>
      <c r="C1138" s="168"/>
      <c r="D1138" s="120"/>
    </row>
    <row r="1139" spans="1:4">
      <c r="A1139" s="135" t="s">
        <v>1103</v>
      </c>
      <c r="B1139" s="183"/>
      <c r="C1139" s="168"/>
      <c r="D1139" s="120"/>
    </row>
    <row r="1140" spans="1:4">
      <c r="A1140" s="135" t="s">
        <v>1000</v>
      </c>
      <c r="B1140" s="183">
        <v>10</v>
      </c>
      <c r="C1140" s="168">
        <v>75</v>
      </c>
      <c r="D1140" s="120"/>
    </row>
    <row r="1141" spans="1:4">
      <c r="A1141" s="135" t="s">
        <v>1014</v>
      </c>
      <c r="B1141" s="183"/>
      <c r="C1141" s="168"/>
      <c r="D1141" s="120"/>
    </row>
    <row r="1142" spans="1:4">
      <c r="A1142" s="135" t="s">
        <v>1125</v>
      </c>
      <c r="B1142" s="183"/>
      <c r="C1142" s="168"/>
      <c r="D1142" s="120"/>
    </row>
    <row r="1143" spans="1:4">
      <c r="A1143" s="135" t="s">
        <v>1028</v>
      </c>
      <c r="B1143" s="183"/>
      <c r="C1143" s="168"/>
      <c r="D1143" s="120"/>
    </row>
    <row r="1144" spans="1:4">
      <c r="A1144" s="135" t="s">
        <v>1063</v>
      </c>
      <c r="B1144" s="183"/>
      <c r="C1144" s="168"/>
      <c r="D1144" s="120"/>
    </row>
    <row r="1145" spans="1:4">
      <c r="A1145" s="144" t="s">
        <v>970</v>
      </c>
      <c r="B1145" s="182">
        <v>2014</v>
      </c>
      <c r="C1145" s="181">
        <v>321</v>
      </c>
      <c r="D1145" s="120"/>
    </row>
    <row r="1146" spans="1:4">
      <c r="A1146" s="145" t="s">
        <v>882</v>
      </c>
      <c r="B1146" s="182">
        <v>1931</v>
      </c>
      <c r="C1146" s="181">
        <v>3887</v>
      </c>
      <c r="D1146" s="120"/>
    </row>
    <row r="1147" spans="1:4">
      <c r="A1147" s="144" t="s">
        <v>1087</v>
      </c>
      <c r="B1147" s="182">
        <v>1931</v>
      </c>
      <c r="C1147" s="181">
        <v>3887</v>
      </c>
      <c r="D1147" s="120"/>
    </row>
    <row r="1148" spans="1:4">
      <c r="A1148" s="135" t="s">
        <v>991</v>
      </c>
      <c r="B1148" s="183"/>
      <c r="C1148" s="168"/>
      <c r="D1148" s="120"/>
    </row>
    <row r="1149" spans="1:4">
      <c r="A1149" s="135" t="s">
        <v>1043</v>
      </c>
      <c r="B1149" s="183"/>
      <c r="C1149" s="168"/>
      <c r="D1149" s="120"/>
    </row>
    <row r="1150" spans="1:4">
      <c r="A1150" s="135" t="s">
        <v>1238</v>
      </c>
      <c r="B1150" s="183"/>
      <c r="C1150" s="168"/>
      <c r="D1150" s="120"/>
    </row>
    <row r="1151" spans="1:4">
      <c r="A1151" s="135" t="s">
        <v>1068</v>
      </c>
      <c r="B1151" s="183"/>
      <c r="C1151" s="168"/>
      <c r="D1151" s="120"/>
    </row>
    <row r="1152" spans="1:4">
      <c r="A1152" s="135" t="s">
        <v>1145</v>
      </c>
      <c r="B1152" s="183">
        <v>35</v>
      </c>
      <c r="C1152" s="168">
        <v>156</v>
      </c>
      <c r="D1152" s="120"/>
    </row>
    <row r="1153" spans="1:4">
      <c r="A1153" s="135" t="s">
        <v>1082</v>
      </c>
      <c r="B1153" s="183"/>
      <c r="C1153" s="168"/>
      <c r="D1153" s="120"/>
    </row>
    <row r="1154" spans="1:4">
      <c r="A1154" s="135" t="s">
        <v>1198</v>
      </c>
      <c r="B1154" s="183"/>
      <c r="C1154" s="168"/>
      <c r="D1154" s="120"/>
    </row>
    <row r="1155" spans="1:4">
      <c r="A1155" s="135" t="s">
        <v>1018</v>
      </c>
      <c r="B1155" s="183"/>
      <c r="C1155" s="168"/>
      <c r="D1155" s="120"/>
    </row>
    <row r="1156" spans="1:4">
      <c r="A1156" s="135" t="s">
        <v>1235</v>
      </c>
      <c r="B1156" s="183"/>
      <c r="C1156" s="168"/>
      <c r="D1156" s="120"/>
    </row>
    <row r="1157" spans="1:4">
      <c r="A1157" s="135" t="s">
        <v>1170</v>
      </c>
      <c r="B1157" s="183">
        <v>1896</v>
      </c>
      <c r="C1157" s="168">
        <v>3731</v>
      </c>
      <c r="D1157" s="120"/>
    </row>
    <row r="1158" spans="1:4">
      <c r="A1158" s="144" t="s">
        <v>913</v>
      </c>
      <c r="B1158" s="184"/>
      <c r="C1158" s="181"/>
      <c r="D1158" s="120"/>
    </row>
    <row r="1159" spans="1:4">
      <c r="A1159" s="135" t="s">
        <v>1141</v>
      </c>
      <c r="B1159" s="184"/>
      <c r="C1159" s="181"/>
      <c r="D1159" s="120"/>
    </row>
    <row r="1160" spans="1:4">
      <c r="A1160" s="135" t="s">
        <v>1261</v>
      </c>
      <c r="B1160" s="184"/>
      <c r="C1160" s="181"/>
      <c r="D1160" s="120"/>
    </row>
    <row r="1161" spans="1:4">
      <c r="A1161" s="135" t="s">
        <v>1223</v>
      </c>
      <c r="B1161" s="184"/>
      <c r="C1161" s="181"/>
      <c r="D1161" s="120"/>
    </row>
    <row r="1162" spans="1:4">
      <c r="A1162" s="144" t="s">
        <v>973</v>
      </c>
      <c r="B1162" s="184"/>
      <c r="C1162" s="181"/>
      <c r="D1162" s="120"/>
    </row>
    <row r="1163" spans="1:4">
      <c r="A1163" s="135" t="s">
        <v>906</v>
      </c>
      <c r="B1163" s="184"/>
      <c r="C1163" s="181"/>
      <c r="D1163" s="120"/>
    </row>
    <row r="1164" spans="1:4">
      <c r="A1164" s="135" t="s">
        <v>945</v>
      </c>
      <c r="B1164" s="184"/>
      <c r="C1164" s="181"/>
      <c r="D1164" s="120"/>
    </row>
    <row r="1165" spans="1:4">
      <c r="A1165" s="135" t="s">
        <v>1040</v>
      </c>
      <c r="B1165" s="184"/>
      <c r="C1165" s="181"/>
      <c r="D1165" s="120"/>
    </row>
    <row r="1166" spans="1:4">
      <c r="A1166" s="145" t="s">
        <v>883</v>
      </c>
      <c r="B1166" s="182">
        <v>1147</v>
      </c>
      <c r="C1166" s="181">
        <v>1458</v>
      </c>
      <c r="D1166" s="120"/>
    </row>
    <row r="1167" spans="1:4">
      <c r="A1167" s="144" t="s">
        <v>1291</v>
      </c>
      <c r="B1167" s="182">
        <v>1072</v>
      </c>
      <c r="C1167" s="181">
        <v>1052</v>
      </c>
      <c r="D1167" s="120"/>
    </row>
    <row r="1168" spans="1:4">
      <c r="A1168" s="135" t="s">
        <v>316</v>
      </c>
      <c r="B1168" s="183"/>
      <c r="C1168" s="168">
        <v>521</v>
      </c>
      <c r="D1168" s="120"/>
    </row>
    <row r="1169" spans="1:4">
      <c r="A1169" s="135" t="s">
        <v>317</v>
      </c>
      <c r="B1169" s="183"/>
      <c r="C1169" s="168">
        <v>235</v>
      </c>
      <c r="D1169" s="120"/>
    </row>
    <row r="1170" spans="1:4">
      <c r="A1170" s="135" t="s">
        <v>318</v>
      </c>
      <c r="B1170" s="183"/>
      <c r="C1170" s="168"/>
      <c r="D1170" s="120"/>
    </row>
    <row r="1171" spans="1:4">
      <c r="A1171" s="135" t="s">
        <v>1292</v>
      </c>
      <c r="B1171" s="183"/>
      <c r="C1171" s="168"/>
      <c r="D1171" s="120"/>
    </row>
    <row r="1172" spans="1:4">
      <c r="A1172" s="135" t="s">
        <v>1293</v>
      </c>
      <c r="B1172" s="183"/>
      <c r="C1172" s="168"/>
      <c r="D1172" s="120"/>
    </row>
    <row r="1173" spans="1:4">
      <c r="A1173" s="135" t="s">
        <v>334</v>
      </c>
      <c r="B1173" s="183"/>
      <c r="C1173" s="168"/>
      <c r="D1173" s="120"/>
    </row>
    <row r="1174" spans="1:4">
      <c r="A1174" s="135" t="s">
        <v>1209</v>
      </c>
      <c r="B1174" s="183"/>
      <c r="C1174" s="168"/>
      <c r="D1174" s="120"/>
    </row>
    <row r="1175" spans="1:4">
      <c r="A1175" s="135" t="s">
        <v>1206</v>
      </c>
      <c r="B1175" s="183"/>
      <c r="C1175" s="168"/>
      <c r="D1175" s="120"/>
    </row>
    <row r="1176" spans="1:4">
      <c r="A1176" s="135" t="s">
        <v>1126</v>
      </c>
      <c r="B1176" s="183"/>
      <c r="C1176" s="168"/>
      <c r="D1176" s="120"/>
    </row>
    <row r="1177" spans="1:4">
      <c r="A1177" s="135" t="s">
        <v>1156</v>
      </c>
      <c r="B1177" s="183"/>
      <c r="C1177" s="168"/>
      <c r="D1177" s="120"/>
    </row>
    <row r="1178" spans="1:4">
      <c r="A1178" s="135" t="s">
        <v>912</v>
      </c>
      <c r="B1178" s="183"/>
      <c r="C1178" s="168"/>
      <c r="D1178" s="120"/>
    </row>
    <row r="1179" spans="1:4">
      <c r="A1179" s="135" t="s">
        <v>966</v>
      </c>
      <c r="B1179" s="183"/>
      <c r="C1179" s="168"/>
      <c r="D1179" s="120"/>
    </row>
    <row r="1180" spans="1:4">
      <c r="A1180" s="135" t="s">
        <v>1294</v>
      </c>
      <c r="C1180" s="168"/>
      <c r="D1180" s="120"/>
    </row>
    <row r="1181" spans="1:4">
      <c r="A1181" s="135" t="s">
        <v>1295</v>
      </c>
      <c r="C1181" s="168"/>
      <c r="D1181" s="120"/>
    </row>
    <row r="1182" spans="1:4">
      <c r="A1182" s="135" t="s">
        <v>1296</v>
      </c>
      <c r="B1182" s="184">
        <v>5</v>
      </c>
      <c r="C1182" s="168"/>
      <c r="D1182" s="120"/>
    </row>
    <row r="1183" spans="1:4">
      <c r="A1183" s="135" t="s">
        <v>325</v>
      </c>
      <c r="B1183" s="183">
        <v>300</v>
      </c>
      <c r="C1183" s="168">
        <v>254</v>
      </c>
      <c r="D1183" s="120"/>
    </row>
    <row r="1184" spans="1:4">
      <c r="A1184" s="135" t="s">
        <v>1297</v>
      </c>
      <c r="B1184" s="183">
        <v>772</v>
      </c>
      <c r="C1184" s="168">
        <v>42</v>
      </c>
      <c r="D1184" s="120"/>
    </row>
    <row r="1185" spans="1:4">
      <c r="A1185" s="144" t="s">
        <v>1169</v>
      </c>
      <c r="B1185" s="184"/>
      <c r="C1185" s="181"/>
      <c r="D1185" s="120"/>
    </row>
    <row r="1186" spans="1:4">
      <c r="A1186" s="135" t="s">
        <v>1013</v>
      </c>
      <c r="B1186" s="184"/>
      <c r="C1186" s="181"/>
      <c r="D1186" s="120"/>
    </row>
    <row r="1187" spans="1:4">
      <c r="A1187" s="135" t="s">
        <v>950</v>
      </c>
      <c r="B1187" s="184"/>
      <c r="C1187" s="181"/>
      <c r="D1187" s="120"/>
    </row>
    <row r="1188" spans="1:4">
      <c r="A1188" s="135" t="s">
        <v>1136</v>
      </c>
      <c r="B1188" s="184"/>
      <c r="C1188" s="181"/>
      <c r="D1188" s="120"/>
    </row>
    <row r="1189" spans="1:4">
      <c r="A1189" s="135" t="s">
        <v>1298</v>
      </c>
      <c r="B1189" s="184"/>
      <c r="C1189" s="181"/>
      <c r="D1189" s="120"/>
    </row>
    <row r="1190" spans="1:4">
      <c r="A1190" s="135" t="s">
        <v>1004</v>
      </c>
      <c r="B1190" s="184"/>
      <c r="C1190" s="185"/>
      <c r="D1190" s="120"/>
    </row>
    <row r="1191" spans="1:4">
      <c r="A1191" s="144" t="s">
        <v>1149</v>
      </c>
      <c r="B1191" s="184">
        <v>70</v>
      </c>
      <c r="C1191" s="181">
        <v>406</v>
      </c>
      <c r="D1191" s="120"/>
    </row>
    <row r="1192" spans="1:4">
      <c r="A1192" s="135" t="s">
        <v>984</v>
      </c>
      <c r="B1192" s="184"/>
      <c r="C1192" s="168"/>
      <c r="D1192" s="120"/>
    </row>
    <row r="1193" spans="1:4">
      <c r="A1193" s="135" t="s">
        <v>1066</v>
      </c>
      <c r="B1193" s="184"/>
      <c r="C1193" s="168"/>
      <c r="D1193" s="120"/>
    </row>
    <row r="1194" spans="1:4">
      <c r="A1194" s="135" t="s">
        <v>1299</v>
      </c>
      <c r="B1194" s="184"/>
      <c r="C1194" s="168"/>
      <c r="D1194" s="120"/>
    </row>
    <row r="1195" spans="1:4">
      <c r="A1195" s="135" t="s">
        <v>922</v>
      </c>
      <c r="B1195" s="184"/>
      <c r="C1195" s="168"/>
      <c r="D1195" s="120"/>
    </row>
    <row r="1196" spans="1:4">
      <c r="A1196" s="135" t="s">
        <v>992</v>
      </c>
      <c r="B1196" s="184">
        <v>70</v>
      </c>
      <c r="C1196" s="168">
        <v>406</v>
      </c>
      <c r="D1196" s="120"/>
    </row>
    <row r="1197" spans="1:4">
      <c r="A1197" s="144" t="s">
        <v>910</v>
      </c>
      <c r="B1197" s="184"/>
      <c r="C1197" s="181"/>
      <c r="D1197" s="120"/>
    </row>
    <row r="1198" spans="1:4">
      <c r="A1198" s="135" t="s">
        <v>1065</v>
      </c>
      <c r="B1198" s="184"/>
      <c r="C1198" s="181"/>
      <c r="D1198" s="120"/>
    </row>
    <row r="1199" spans="1:4">
      <c r="A1199" s="135" t="s">
        <v>1180</v>
      </c>
      <c r="B1199" s="184"/>
      <c r="C1199" s="181"/>
      <c r="D1199" s="120"/>
    </row>
    <row r="1200" spans="1:4">
      <c r="A1200" s="135" t="s">
        <v>980</v>
      </c>
      <c r="B1200" s="184"/>
      <c r="C1200" s="181"/>
      <c r="D1200" s="120"/>
    </row>
    <row r="1201" spans="1:4">
      <c r="A1201" s="135" t="s">
        <v>1188</v>
      </c>
      <c r="B1201" s="184"/>
      <c r="C1201" s="181"/>
      <c r="D1201" s="120"/>
    </row>
    <row r="1202" spans="1:4">
      <c r="A1202" s="135" t="s">
        <v>1114</v>
      </c>
      <c r="B1202" s="184"/>
      <c r="C1202" s="181"/>
      <c r="D1202" s="120"/>
    </row>
    <row r="1203" spans="1:4">
      <c r="A1203" s="135" t="s">
        <v>964</v>
      </c>
      <c r="B1203" s="184"/>
      <c r="C1203" s="181"/>
      <c r="D1203" s="120"/>
    </row>
    <row r="1204" spans="1:4">
      <c r="A1204" s="135" t="s">
        <v>1033</v>
      </c>
      <c r="B1204" s="184"/>
      <c r="C1204" s="181"/>
      <c r="D1204" s="120"/>
    </row>
    <row r="1205" spans="1:4">
      <c r="A1205" s="135" t="s">
        <v>1027</v>
      </c>
      <c r="B1205" s="184"/>
      <c r="C1205" s="181"/>
      <c r="D1205" s="120"/>
    </row>
    <row r="1206" spans="1:4">
      <c r="A1206" s="135" t="s">
        <v>998</v>
      </c>
      <c r="B1206" s="184"/>
      <c r="C1206" s="181"/>
      <c r="D1206" s="120"/>
    </row>
    <row r="1207" spans="1:4">
      <c r="A1207" s="135" t="s">
        <v>1222</v>
      </c>
      <c r="B1207" s="184"/>
      <c r="C1207" s="181"/>
      <c r="D1207" s="120"/>
    </row>
    <row r="1208" spans="1:4">
      <c r="A1208" s="135" t="s">
        <v>1300</v>
      </c>
      <c r="B1208" s="184"/>
      <c r="C1208" s="181"/>
      <c r="D1208" s="120"/>
    </row>
    <row r="1209" spans="1:4">
      <c r="A1209" s="135" t="s">
        <v>1118</v>
      </c>
      <c r="B1209" s="184"/>
      <c r="C1209" s="185"/>
      <c r="D1209" s="120"/>
    </row>
    <row r="1210" spans="1:4">
      <c r="A1210" s="145" t="s">
        <v>884</v>
      </c>
      <c r="B1210" s="182">
        <v>1123</v>
      </c>
      <c r="C1210" s="181">
        <v>7962</v>
      </c>
      <c r="D1210" s="120"/>
    </row>
    <row r="1211" spans="1:4">
      <c r="A1211" s="144" t="s">
        <v>1109</v>
      </c>
      <c r="B1211" s="182">
        <v>395</v>
      </c>
      <c r="C1211" s="181">
        <v>1749</v>
      </c>
      <c r="D1211" s="120"/>
    </row>
    <row r="1212" spans="1:4">
      <c r="A1212" s="135" t="s">
        <v>316</v>
      </c>
      <c r="B1212" s="183">
        <v>360</v>
      </c>
      <c r="C1212" s="168">
        <v>1243</v>
      </c>
      <c r="D1212" s="120"/>
    </row>
    <row r="1213" spans="1:4">
      <c r="A1213" s="135" t="s">
        <v>317</v>
      </c>
      <c r="B1213" s="183"/>
      <c r="C1213" s="168"/>
      <c r="D1213" s="120"/>
    </row>
    <row r="1214" spans="1:4">
      <c r="A1214" s="135" t="s">
        <v>318</v>
      </c>
      <c r="B1214" s="183"/>
      <c r="C1214" s="168"/>
      <c r="D1214" s="120"/>
    </row>
    <row r="1215" spans="1:4">
      <c r="A1215" s="135" t="s">
        <v>1197</v>
      </c>
      <c r="B1215" s="183"/>
      <c r="C1215" s="168"/>
      <c r="D1215" s="120"/>
    </row>
    <row r="1216" spans="1:4">
      <c r="A1216" s="135" t="s">
        <v>1061</v>
      </c>
      <c r="B1216" s="183"/>
      <c r="C1216" s="168"/>
      <c r="D1216" s="120"/>
    </row>
    <row r="1217" spans="1:4">
      <c r="A1217" s="135" t="s">
        <v>1163</v>
      </c>
      <c r="B1217" s="183"/>
      <c r="C1217" s="168"/>
      <c r="D1217" s="120"/>
    </row>
    <row r="1218" spans="1:4">
      <c r="A1218" s="135" t="s">
        <v>1132</v>
      </c>
      <c r="B1218" s="183"/>
      <c r="C1218" s="168"/>
      <c r="D1218" s="120"/>
    </row>
    <row r="1219" spans="1:4">
      <c r="A1219" s="135" t="s">
        <v>1231</v>
      </c>
      <c r="B1219" s="183"/>
      <c r="C1219" s="168"/>
      <c r="D1219" s="120"/>
    </row>
    <row r="1220" spans="1:4">
      <c r="A1220" s="135" t="s">
        <v>1012</v>
      </c>
      <c r="B1220" s="183"/>
      <c r="C1220" s="168">
        <v>215</v>
      </c>
      <c r="D1220" s="120"/>
    </row>
    <row r="1221" spans="1:4">
      <c r="A1221" s="135" t="s">
        <v>325</v>
      </c>
      <c r="B1221" s="183"/>
      <c r="C1221" s="168"/>
      <c r="D1221" s="120"/>
    </row>
    <row r="1222" spans="1:4">
      <c r="A1222" s="135" t="s">
        <v>1227</v>
      </c>
      <c r="B1222" s="183">
        <v>35</v>
      </c>
      <c r="C1222" s="168">
        <v>291</v>
      </c>
      <c r="D1222" s="120"/>
    </row>
    <row r="1223" spans="1:4">
      <c r="A1223" s="144" t="s">
        <v>1050</v>
      </c>
      <c r="B1223" s="182">
        <v>567</v>
      </c>
      <c r="C1223" s="181">
        <v>2102</v>
      </c>
      <c r="D1223" s="120"/>
    </row>
    <row r="1224" spans="1:4">
      <c r="A1224" s="135" t="s">
        <v>316</v>
      </c>
      <c r="B1224" s="183">
        <v>10</v>
      </c>
      <c r="C1224" s="168"/>
      <c r="D1224" s="120"/>
    </row>
    <row r="1225" spans="1:4">
      <c r="A1225" s="135" t="s">
        <v>317</v>
      </c>
      <c r="B1225" s="183">
        <v>80</v>
      </c>
      <c r="C1225" s="168">
        <v>54</v>
      </c>
      <c r="D1225" s="120"/>
    </row>
    <row r="1226" spans="1:4">
      <c r="A1226" s="135" t="s">
        <v>318</v>
      </c>
      <c r="B1226" s="183"/>
      <c r="C1226" s="168"/>
      <c r="D1226" s="120"/>
    </row>
    <row r="1227" spans="1:4">
      <c r="A1227" s="135" t="s">
        <v>1108</v>
      </c>
      <c r="B1227" s="183"/>
      <c r="C1227" s="168"/>
      <c r="D1227" s="120"/>
    </row>
    <row r="1228" spans="1:4">
      <c r="A1228" s="135" t="s">
        <v>949</v>
      </c>
      <c r="B1228" s="183">
        <v>477</v>
      </c>
      <c r="C1228" s="168">
        <v>2048</v>
      </c>
      <c r="D1228" s="120"/>
    </row>
    <row r="1229" spans="1:4">
      <c r="A1229" s="144" t="s">
        <v>1220</v>
      </c>
      <c r="B1229" s="184"/>
      <c r="C1229" s="181"/>
      <c r="D1229" s="120"/>
    </row>
    <row r="1230" spans="1:4">
      <c r="A1230" s="135" t="s">
        <v>316</v>
      </c>
      <c r="B1230" s="184"/>
      <c r="C1230" s="181"/>
      <c r="D1230" s="120"/>
    </row>
    <row r="1231" spans="1:4">
      <c r="A1231" s="135" t="s">
        <v>317</v>
      </c>
      <c r="B1231" s="184"/>
      <c r="C1231" s="181"/>
      <c r="D1231" s="120"/>
    </row>
    <row r="1232" spans="1:4">
      <c r="A1232" s="135" t="s">
        <v>318</v>
      </c>
      <c r="B1232" s="184"/>
      <c r="C1232" s="181"/>
      <c r="D1232" s="120"/>
    </row>
    <row r="1233" spans="1:4">
      <c r="A1233" s="135" t="s">
        <v>1250</v>
      </c>
      <c r="B1233" s="184"/>
      <c r="C1233" s="181"/>
      <c r="D1233" s="120"/>
    </row>
    <row r="1234" spans="1:4">
      <c r="A1234" s="135" t="s">
        <v>1086</v>
      </c>
      <c r="B1234" s="184"/>
      <c r="C1234" s="181"/>
      <c r="D1234" s="120"/>
    </row>
    <row r="1235" spans="1:4">
      <c r="A1235" s="144" t="s">
        <v>1176</v>
      </c>
      <c r="B1235" s="184"/>
      <c r="C1235" s="181"/>
      <c r="D1235" s="120"/>
    </row>
    <row r="1236" spans="1:4">
      <c r="A1236" s="135" t="s">
        <v>316</v>
      </c>
      <c r="B1236" s="184"/>
      <c r="C1236" s="181"/>
      <c r="D1236" s="120"/>
    </row>
    <row r="1237" spans="1:4">
      <c r="A1237" s="135" t="s">
        <v>317</v>
      </c>
      <c r="B1237" s="184"/>
      <c r="C1237" s="181"/>
      <c r="D1237" s="120"/>
    </row>
    <row r="1238" spans="1:4">
      <c r="A1238" s="135" t="s">
        <v>318</v>
      </c>
      <c r="B1238" s="184"/>
      <c r="C1238" s="181"/>
      <c r="D1238" s="120"/>
    </row>
    <row r="1239" spans="1:4">
      <c r="A1239" s="135" t="s">
        <v>1253</v>
      </c>
      <c r="B1239" s="184"/>
      <c r="C1239" s="181"/>
      <c r="D1239" s="120"/>
    </row>
    <row r="1240" spans="1:4">
      <c r="A1240" s="135" t="s">
        <v>1042</v>
      </c>
      <c r="B1240" s="184"/>
      <c r="C1240" s="181"/>
      <c r="D1240" s="120"/>
    </row>
    <row r="1241" spans="1:4">
      <c r="A1241" s="135" t="s">
        <v>325</v>
      </c>
      <c r="B1241" s="184"/>
      <c r="C1241" s="181"/>
      <c r="D1241" s="120"/>
    </row>
    <row r="1242" spans="1:4">
      <c r="A1242" s="135" t="s">
        <v>1023</v>
      </c>
      <c r="B1242" s="184"/>
      <c r="C1242" s="181"/>
      <c r="D1242" s="120"/>
    </row>
    <row r="1243" spans="1:4">
      <c r="A1243" s="144" t="s">
        <v>1067</v>
      </c>
      <c r="B1243" s="182">
        <v>46</v>
      </c>
      <c r="C1243" s="181"/>
      <c r="D1243" s="120"/>
    </row>
    <row r="1244" spans="1:4">
      <c r="A1244" s="135" t="s">
        <v>316</v>
      </c>
      <c r="B1244" s="183">
        <v>40</v>
      </c>
      <c r="C1244" s="181"/>
      <c r="D1244" s="120"/>
    </row>
    <row r="1245" spans="1:4">
      <c r="A1245" s="135" t="s">
        <v>317</v>
      </c>
      <c r="B1245" s="183">
        <v>1</v>
      </c>
      <c r="C1245" s="181"/>
      <c r="D1245" s="120"/>
    </row>
    <row r="1246" spans="1:4">
      <c r="A1246" s="135" t="s">
        <v>318</v>
      </c>
      <c r="B1246" s="183"/>
      <c r="C1246" s="181"/>
      <c r="D1246" s="120"/>
    </row>
    <row r="1247" spans="1:4">
      <c r="A1247" s="135" t="s">
        <v>1011</v>
      </c>
      <c r="B1247" s="183"/>
      <c r="C1247" s="181"/>
      <c r="D1247" s="120"/>
    </row>
    <row r="1248" spans="1:4">
      <c r="A1248" s="135" t="s">
        <v>943</v>
      </c>
      <c r="B1248" s="183"/>
      <c r="C1248" s="181"/>
      <c r="D1248" s="120"/>
    </row>
    <row r="1249" spans="1:4">
      <c r="A1249" s="135" t="s">
        <v>1094</v>
      </c>
      <c r="B1249" s="183"/>
      <c r="C1249" s="181"/>
      <c r="D1249" s="120"/>
    </row>
    <row r="1250" spans="1:4">
      <c r="A1250" s="135" t="s">
        <v>1147</v>
      </c>
      <c r="B1250" s="183"/>
      <c r="C1250" s="181"/>
      <c r="D1250" s="120"/>
    </row>
    <row r="1251" spans="1:4">
      <c r="A1251" s="135" t="s">
        <v>925</v>
      </c>
      <c r="B1251" s="183"/>
      <c r="C1251" s="181"/>
      <c r="D1251" s="120"/>
    </row>
    <row r="1252" spans="1:4">
      <c r="A1252" s="135" t="s">
        <v>972</v>
      </c>
      <c r="B1252" s="183"/>
      <c r="C1252" s="181"/>
      <c r="D1252" s="120"/>
    </row>
    <row r="1253" spans="1:4">
      <c r="A1253" s="135" t="s">
        <v>1243</v>
      </c>
      <c r="B1253" s="183"/>
      <c r="C1253" s="181"/>
      <c r="D1253" s="120"/>
    </row>
    <row r="1254" spans="1:4">
      <c r="A1254" s="135" t="s">
        <v>1301</v>
      </c>
      <c r="B1254" s="183"/>
      <c r="C1254" s="181"/>
      <c r="D1254" s="120"/>
    </row>
    <row r="1255" spans="1:4">
      <c r="A1255" s="135" t="s">
        <v>946</v>
      </c>
      <c r="B1255" s="183">
        <v>5</v>
      </c>
      <c r="C1255" s="181"/>
      <c r="D1255" s="120"/>
    </row>
    <row r="1256" spans="1:4">
      <c r="A1256" s="144" t="s">
        <v>1039</v>
      </c>
      <c r="B1256" s="184"/>
      <c r="C1256" s="181">
        <v>4033</v>
      </c>
      <c r="D1256" s="120"/>
    </row>
    <row r="1257" spans="1:4">
      <c r="A1257" s="135" t="s">
        <v>1252</v>
      </c>
      <c r="B1257" s="184"/>
      <c r="C1257" s="168">
        <v>3656</v>
      </c>
      <c r="D1257" s="120"/>
    </row>
    <row r="1258" spans="1:4">
      <c r="A1258" s="135" t="s">
        <v>938</v>
      </c>
      <c r="B1258" s="184"/>
      <c r="C1258" s="168"/>
      <c r="D1258" s="120"/>
    </row>
    <row r="1259" spans="1:4">
      <c r="A1259" s="135" t="s">
        <v>1239</v>
      </c>
      <c r="B1259" s="184"/>
      <c r="C1259" s="168">
        <v>377</v>
      </c>
      <c r="D1259" s="120"/>
    </row>
    <row r="1260" spans="1:4">
      <c r="A1260" s="144" t="s">
        <v>1233</v>
      </c>
      <c r="B1260" s="184">
        <v>60</v>
      </c>
      <c r="C1260" s="181"/>
      <c r="D1260" s="120"/>
    </row>
    <row r="1261" spans="1:4">
      <c r="A1261" s="135" t="s">
        <v>1167</v>
      </c>
      <c r="B1261" s="196">
        <v>60</v>
      </c>
      <c r="C1261" s="181"/>
      <c r="D1261" s="120"/>
    </row>
    <row r="1262" spans="1:4">
      <c r="A1262" s="135" t="s">
        <v>1189</v>
      </c>
      <c r="B1262" s="184"/>
      <c r="C1262" s="181"/>
      <c r="D1262" s="120"/>
    </row>
    <row r="1263" spans="1:4">
      <c r="A1263" s="135" t="s">
        <v>885</v>
      </c>
      <c r="B1263" s="196"/>
      <c r="C1263" s="181"/>
      <c r="D1263" s="120"/>
    </row>
    <row r="1264" spans="1:4">
      <c r="A1264" s="144" t="s">
        <v>1003</v>
      </c>
      <c r="B1264" s="184">
        <v>55</v>
      </c>
      <c r="C1264" s="181">
        <v>78</v>
      </c>
      <c r="D1264" s="120"/>
    </row>
    <row r="1265" spans="1:4">
      <c r="A1265" s="145" t="s">
        <v>886</v>
      </c>
      <c r="B1265" s="184"/>
      <c r="C1265" s="181"/>
      <c r="D1265" s="120"/>
    </row>
    <row r="1266" spans="1:4">
      <c r="A1266" s="145" t="s">
        <v>887</v>
      </c>
      <c r="B1266" s="182">
        <v>14695</v>
      </c>
      <c r="C1266" s="181">
        <v>10576</v>
      </c>
      <c r="D1266" s="120"/>
    </row>
    <row r="1267" spans="1:4">
      <c r="A1267" s="144" t="s">
        <v>1264</v>
      </c>
      <c r="B1267" s="182">
        <v>14695</v>
      </c>
      <c r="C1267" s="181">
        <v>10576</v>
      </c>
      <c r="D1267" s="120"/>
    </row>
    <row r="1268" spans="1:4">
      <c r="A1268" s="135" t="s">
        <v>1117</v>
      </c>
      <c r="B1268" s="183">
        <v>6665</v>
      </c>
      <c r="C1268" s="168">
        <v>5937</v>
      </c>
      <c r="D1268" s="120"/>
    </row>
    <row r="1269" spans="1:4">
      <c r="A1269" s="135" t="s">
        <v>1237</v>
      </c>
      <c r="B1269" s="183"/>
      <c r="C1269" s="168">
        <v>450</v>
      </c>
      <c r="D1269" s="120"/>
    </row>
    <row r="1270" spans="1:4">
      <c r="A1270" s="135" t="s">
        <v>1032</v>
      </c>
      <c r="B1270" s="183"/>
      <c r="C1270" s="181"/>
      <c r="D1270" s="120"/>
    </row>
    <row r="1271" spans="1:4">
      <c r="A1271" s="135" t="s">
        <v>1092</v>
      </c>
      <c r="B1271" s="183">
        <v>8030</v>
      </c>
      <c r="C1271" s="181">
        <v>4189</v>
      </c>
      <c r="D1271" s="120"/>
    </row>
    <row r="1272" spans="1:4">
      <c r="A1272" s="137" t="s">
        <v>888</v>
      </c>
      <c r="B1272" s="184"/>
      <c r="C1272" s="181"/>
      <c r="D1272" s="120"/>
    </row>
    <row r="1273" spans="1:4">
      <c r="A1273" s="136" t="s">
        <v>1265</v>
      </c>
      <c r="B1273" s="184"/>
      <c r="C1273" s="193"/>
      <c r="D1273" s="120"/>
    </row>
    <row r="1274" spans="1:4">
      <c r="A1274" s="137" t="s">
        <v>889</v>
      </c>
      <c r="B1274" s="197">
        <v>33657</v>
      </c>
      <c r="C1274" s="185">
        <v>32934</v>
      </c>
      <c r="D1274" s="120"/>
    </row>
    <row r="1275" spans="1:4">
      <c r="A1275" s="136" t="s">
        <v>1302</v>
      </c>
      <c r="B1275" s="198">
        <v>24520</v>
      </c>
      <c r="C1275" s="185"/>
      <c r="D1275" s="120"/>
    </row>
    <row r="1276" spans="1:4">
      <c r="A1276" s="136" t="s">
        <v>1171</v>
      </c>
      <c r="B1276" s="198">
        <v>9137</v>
      </c>
      <c r="C1276" s="185">
        <v>32934</v>
      </c>
      <c r="D1276" s="120"/>
    </row>
    <row r="1277" spans="1:4">
      <c r="A1277" s="130"/>
      <c r="B1277" s="184"/>
      <c r="C1277" s="185"/>
      <c r="D1277" s="120"/>
    </row>
    <row r="1278" spans="1:4">
      <c r="A1278" s="130"/>
      <c r="B1278" s="184"/>
      <c r="C1278" s="185"/>
      <c r="D1278" s="120"/>
    </row>
    <row r="1279" spans="1:4">
      <c r="A1279" s="146" t="s">
        <v>206</v>
      </c>
      <c r="B1279" s="184">
        <f>B5+B245+B249+B261+B351+B402+B458+B515+B640+B710+B784+B803+B914+B978+B1042+B1062+B1092+B1102+B1146+B1166+B1210+B1265+B1266+B1272+B1274</f>
        <v>345155</v>
      </c>
      <c r="C1279" s="185">
        <v>367657</v>
      </c>
      <c r="D1279" s="120"/>
    </row>
  </sheetData>
  <mergeCells count="1">
    <mergeCell ref="A2:D2"/>
  </mergeCells>
  <phoneticPr fontId="48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79"/>
  <sheetViews>
    <sheetView topLeftCell="A34" zoomScaleNormal="100" workbookViewId="0">
      <selection activeCell="K53" sqref="K53"/>
    </sheetView>
  </sheetViews>
  <sheetFormatPr defaultRowHeight="14.25"/>
  <cols>
    <col min="1" max="1" width="28.875" customWidth="1"/>
    <col min="2" max="2" width="21.25" customWidth="1"/>
    <col min="3" max="3" width="21" customWidth="1"/>
    <col min="4" max="4" width="19.5" customWidth="1"/>
    <col min="5" max="5" width="11.625" customWidth="1"/>
  </cols>
  <sheetData>
    <row r="1" spans="1:4">
      <c r="A1" s="153"/>
      <c r="B1" s="154"/>
      <c r="C1" s="154"/>
      <c r="D1" s="153"/>
    </row>
    <row r="2" spans="1:4" ht="20.25">
      <c r="A2" s="234" t="s">
        <v>1371</v>
      </c>
      <c r="B2" s="234"/>
      <c r="C2" s="234"/>
      <c r="D2" s="234"/>
    </row>
    <row r="3" spans="1:4">
      <c r="A3" s="155"/>
      <c r="B3" s="156"/>
      <c r="C3" s="156"/>
      <c r="D3" s="157" t="s">
        <v>99</v>
      </c>
    </row>
    <row r="4" spans="1:4" ht="20.100000000000001" customHeight="1">
      <c r="A4" s="158" t="s">
        <v>213</v>
      </c>
      <c r="B4" s="159" t="s">
        <v>1370</v>
      </c>
      <c r="C4" s="159" t="s">
        <v>1372</v>
      </c>
      <c r="D4" s="158" t="s">
        <v>313</v>
      </c>
    </row>
    <row r="5" spans="1:4" ht="20.100000000000001" customHeight="1">
      <c r="A5" s="158" t="s">
        <v>144</v>
      </c>
      <c r="B5" s="160">
        <v>91185</v>
      </c>
      <c r="C5" s="160">
        <f>C6+C19+C47+C59</f>
        <v>95638</v>
      </c>
      <c r="D5" s="158"/>
    </row>
    <row r="6" spans="1:4" ht="20.100000000000001" customHeight="1">
      <c r="A6" s="161" t="s">
        <v>890</v>
      </c>
      <c r="B6" s="162">
        <v>80317</v>
      </c>
      <c r="C6" s="162">
        <f>SUM(C7:C18)</f>
        <v>83451</v>
      </c>
      <c r="D6" s="163"/>
    </row>
    <row r="7" spans="1:4" ht="20.100000000000001" customHeight="1">
      <c r="A7" s="164" t="s">
        <v>1306</v>
      </c>
      <c r="B7" s="165">
        <v>23726</v>
      </c>
      <c r="C7" s="165">
        <v>24138</v>
      </c>
      <c r="D7" s="163"/>
    </row>
    <row r="8" spans="1:4" ht="20.100000000000001" customHeight="1">
      <c r="A8" s="164" t="s">
        <v>1307</v>
      </c>
      <c r="B8" s="165">
        <v>14356</v>
      </c>
      <c r="C8" s="165">
        <v>14456</v>
      </c>
      <c r="D8" s="163"/>
    </row>
    <row r="9" spans="1:4" ht="20.100000000000001" customHeight="1">
      <c r="A9" s="164" t="s">
        <v>1308</v>
      </c>
      <c r="B9" s="165">
        <v>1962</v>
      </c>
      <c r="C9" s="165">
        <v>1997</v>
      </c>
      <c r="D9" s="163"/>
    </row>
    <row r="10" spans="1:4" ht="20.100000000000001" customHeight="1">
      <c r="A10" s="164" t="s">
        <v>1309</v>
      </c>
      <c r="B10" s="165">
        <v>11058</v>
      </c>
      <c r="C10" s="165">
        <v>11366</v>
      </c>
      <c r="D10" s="163"/>
    </row>
    <row r="11" spans="1:4" ht="20.100000000000001" customHeight="1">
      <c r="A11" s="164" t="s">
        <v>1310</v>
      </c>
      <c r="B11" s="165"/>
      <c r="C11" s="165"/>
      <c r="D11" s="163"/>
    </row>
    <row r="12" spans="1:4" ht="20.100000000000001" customHeight="1">
      <c r="A12" s="164" t="s">
        <v>1311</v>
      </c>
      <c r="B12" s="165">
        <v>1970</v>
      </c>
      <c r="C12" s="165">
        <v>2402</v>
      </c>
      <c r="D12" s="163"/>
    </row>
    <row r="13" spans="1:4" ht="20.100000000000001" customHeight="1">
      <c r="A13" s="164" t="s">
        <v>1312</v>
      </c>
      <c r="B13" s="165"/>
      <c r="C13" s="165"/>
      <c r="D13" s="163"/>
    </row>
    <row r="14" spans="1:4" ht="20.100000000000001" customHeight="1">
      <c r="A14" s="164" t="s">
        <v>1313</v>
      </c>
      <c r="B14" s="165"/>
      <c r="C14" s="165"/>
      <c r="D14" s="163"/>
    </row>
    <row r="15" spans="1:4" ht="20.100000000000001" customHeight="1">
      <c r="A15" s="164" t="s">
        <v>1314</v>
      </c>
      <c r="B15" s="165">
        <v>4446</v>
      </c>
      <c r="C15" s="165">
        <v>4509</v>
      </c>
      <c r="D15" s="163"/>
    </row>
    <row r="16" spans="1:4" ht="20.100000000000001" customHeight="1">
      <c r="A16" s="164" t="s">
        <v>1315</v>
      </c>
      <c r="B16" s="165"/>
      <c r="C16" s="165"/>
      <c r="D16" s="163"/>
    </row>
    <row r="17" spans="1:4" ht="20.100000000000001" customHeight="1">
      <c r="A17" s="164" t="s">
        <v>1316</v>
      </c>
      <c r="B17" s="165"/>
      <c r="C17" s="165"/>
      <c r="D17" s="163"/>
    </row>
    <row r="18" spans="1:4" ht="20.100000000000001" customHeight="1">
      <c r="A18" s="164" t="s">
        <v>1317</v>
      </c>
      <c r="B18" s="165">
        <v>22799</v>
      </c>
      <c r="C18" s="165">
        <v>24583</v>
      </c>
      <c r="D18" s="163"/>
    </row>
    <row r="19" spans="1:4" ht="20.100000000000001" customHeight="1">
      <c r="A19" s="161" t="s">
        <v>891</v>
      </c>
      <c r="B19" s="162">
        <v>7740.2</v>
      </c>
      <c r="C19" s="162">
        <f>SUM(C20:C46)</f>
        <v>8908</v>
      </c>
      <c r="D19" s="165"/>
    </row>
    <row r="20" spans="1:4" ht="20.100000000000001" customHeight="1">
      <c r="A20" s="164" t="s">
        <v>1318</v>
      </c>
      <c r="B20" s="165">
        <v>492</v>
      </c>
      <c r="C20" s="165">
        <v>531</v>
      </c>
      <c r="D20" s="152"/>
    </row>
    <row r="21" spans="1:4" ht="20.100000000000001" customHeight="1">
      <c r="A21" s="164" t="s">
        <v>1319</v>
      </c>
      <c r="B21" s="165">
        <v>309</v>
      </c>
      <c r="C21" s="165">
        <v>385</v>
      </c>
      <c r="D21" s="152"/>
    </row>
    <row r="22" spans="1:4" ht="20.100000000000001" customHeight="1">
      <c r="A22" s="164" t="s">
        <v>1320</v>
      </c>
      <c r="B22" s="165">
        <v>10</v>
      </c>
      <c r="C22" s="165">
        <v>8</v>
      </c>
      <c r="D22" s="152"/>
    </row>
    <row r="23" spans="1:4" ht="20.100000000000001" customHeight="1">
      <c r="A23" s="164" t="s">
        <v>1321</v>
      </c>
      <c r="B23" s="165">
        <v>86</v>
      </c>
      <c r="C23" s="165">
        <v>88</v>
      </c>
      <c r="D23" s="152"/>
    </row>
    <row r="24" spans="1:4" ht="20.100000000000001" customHeight="1">
      <c r="A24" s="164" t="s">
        <v>1322</v>
      </c>
      <c r="B24" s="165">
        <v>400</v>
      </c>
      <c r="C24" s="165">
        <v>442</v>
      </c>
      <c r="D24" s="152"/>
    </row>
    <row r="25" spans="1:4" ht="20.100000000000001" customHeight="1">
      <c r="A25" s="164" t="s">
        <v>1323</v>
      </c>
      <c r="B25" s="165">
        <v>275</v>
      </c>
      <c r="C25" s="165">
        <v>162</v>
      </c>
      <c r="D25" s="152"/>
    </row>
    <row r="26" spans="1:4" ht="20.100000000000001" customHeight="1">
      <c r="A26" s="164" t="s">
        <v>1324</v>
      </c>
      <c r="B26" s="165">
        <v>44</v>
      </c>
      <c r="C26" s="165">
        <v>34</v>
      </c>
      <c r="D26" s="152"/>
    </row>
    <row r="27" spans="1:4" ht="20.100000000000001" customHeight="1">
      <c r="A27" s="164" t="s">
        <v>1325</v>
      </c>
      <c r="B27" s="165">
        <v>208</v>
      </c>
      <c r="C27" s="165">
        <v>359</v>
      </c>
      <c r="D27" s="152"/>
    </row>
    <row r="28" spans="1:4" ht="20.100000000000001" customHeight="1">
      <c r="A28" s="164" t="s">
        <v>1326</v>
      </c>
      <c r="B28" s="165">
        <v>361</v>
      </c>
      <c r="C28" s="165">
        <v>679</v>
      </c>
      <c r="D28" s="152"/>
    </row>
    <row r="29" spans="1:4" ht="20.100000000000001" customHeight="1">
      <c r="A29" s="164" t="s">
        <v>1327</v>
      </c>
      <c r="B29" s="165">
        <v>48</v>
      </c>
      <c r="C29" s="165">
        <v>53</v>
      </c>
      <c r="D29" s="152"/>
    </row>
    <row r="30" spans="1:4" ht="20.100000000000001" customHeight="1">
      <c r="A30" s="164" t="s">
        <v>1328</v>
      </c>
      <c r="B30" s="165">
        <v>311</v>
      </c>
      <c r="C30" s="165">
        <v>584</v>
      </c>
      <c r="D30" s="152"/>
    </row>
    <row r="31" spans="1:4" ht="20.100000000000001" customHeight="1">
      <c r="A31" s="164" t="s">
        <v>1329</v>
      </c>
      <c r="B31" s="165">
        <v>165</v>
      </c>
      <c r="C31" s="165">
        <v>403</v>
      </c>
      <c r="D31" s="152"/>
    </row>
    <row r="32" spans="1:4" ht="20.100000000000001" customHeight="1">
      <c r="A32" s="164" t="s">
        <v>1330</v>
      </c>
      <c r="B32" s="165">
        <v>377</v>
      </c>
      <c r="C32" s="165">
        <v>862</v>
      </c>
      <c r="D32" s="152"/>
    </row>
    <row r="33" spans="1:4" ht="20.100000000000001" customHeight="1">
      <c r="A33" s="164" t="s">
        <v>1331</v>
      </c>
      <c r="B33" s="165">
        <v>6</v>
      </c>
      <c r="C33" s="165"/>
      <c r="D33" s="152"/>
    </row>
    <row r="34" spans="1:4" ht="20.100000000000001" customHeight="1">
      <c r="A34" s="164" t="s">
        <v>1332</v>
      </c>
      <c r="B34" s="165">
        <v>102</v>
      </c>
      <c r="C34" s="165">
        <v>100</v>
      </c>
      <c r="D34" s="152"/>
    </row>
    <row r="35" spans="1:4" ht="20.100000000000001" customHeight="1">
      <c r="A35" s="164" t="s">
        <v>1333</v>
      </c>
      <c r="B35" s="165">
        <v>282</v>
      </c>
      <c r="C35" s="165">
        <v>106</v>
      </c>
      <c r="D35" s="152"/>
    </row>
    <row r="36" spans="1:4" ht="20.100000000000001" customHeight="1">
      <c r="A36" s="164" t="s">
        <v>1334</v>
      </c>
      <c r="B36" s="165">
        <v>385</v>
      </c>
      <c r="C36" s="165">
        <v>103</v>
      </c>
      <c r="D36" s="152"/>
    </row>
    <row r="37" spans="1:4" ht="20.100000000000001" customHeight="1">
      <c r="A37" s="164" t="s">
        <v>1335</v>
      </c>
      <c r="B37" s="165">
        <v>34</v>
      </c>
      <c r="C37" s="165">
        <v>36</v>
      </c>
      <c r="D37" s="152"/>
    </row>
    <row r="38" spans="1:4" ht="20.100000000000001" customHeight="1">
      <c r="A38" s="164" t="s">
        <v>1336</v>
      </c>
      <c r="B38" s="165">
        <v>5</v>
      </c>
      <c r="C38" s="165">
        <v>1</v>
      </c>
      <c r="D38" s="152"/>
    </row>
    <row r="39" spans="1:4" ht="20.100000000000001" customHeight="1">
      <c r="A39" s="164" t="s">
        <v>1337</v>
      </c>
      <c r="B39" s="165">
        <v>36</v>
      </c>
      <c r="C39" s="165">
        <v>28</v>
      </c>
      <c r="D39" s="152"/>
    </row>
    <row r="40" spans="1:4" ht="20.100000000000001" customHeight="1">
      <c r="A40" s="164" t="s">
        <v>1338</v>
      </c>
      <c r="B40" s="165">
        <v>398</v>
      </c>
      <c r="C40" s="165">
        <v>650</v>
      </c>
      <c r="D40" s="152"/>
    </row>
    <row r="41" spans="1:4" ht="20.100000000000001" customHeight="1">
      <c r="A41" s="164" t="s">
        <v>1339</v>
      </c>
      <c r="B41" s="165">
        <v>593</v>
      </c>
      <c r="C41" s="165">
        <v>178</v>
      </c>
      <c r="D41" s="152"/>
    </row>
    <row r="42" spans="1:4" ht="20.100000000000001" customHeight="1">
      <c r="A42" s="164" t="s">
        <v>1340</v>
      </c>
      <c r="B42" s="165">
        <v>1573</v>
      </c>
      <c r="C42" s="165">
        <v>1498</v>
      </c>
      <c r="D42" s="152"/>
    </row>
    <row r="43" spans="1:4" ht="20.100000000000001" customHeight="1">
      <c r="A43" s="164" t="s">
        <v>1341</v>
      </c>
      <c r="B43" s="165">
        <v>10</v>
      </c>
      <c r="C43" s="165">
        <v>18</v>
      </c>
      <c r="D43" s="152"/>
    </row>
    <row r="44" spans="1:4" ht="20.100000000000001" customHeight="1">
      <c r="A44" s="164" t="s">
        <v>1342</v>
      </c>
      <c r="B44" s="165">
        <v>582.20000000000005</v>
      </c>
      <c r="C44" s="165">
        <v>549</v>
      </c>
      <c r="D44" s="200"/>
    </row>
    <row r="45" spans="1:4" ht="20.100000000000001" customHeight="1">
      <c r="A45" s="164" t="s">
        <v>1343</v>
      </c>
      <c r="B45" s="165">
        <v>415</v>
      </c>
      <c r="C45" s="165">
        <v>870</v>
      </c>
      <c r="D45" s="152"/>
    </row>
    <row r="46" spans="1:4" ht="20.100000000000001" customHeight="1">
      <c r="A46" s="164" t="s">
        <v>1344</v>
      </c>
      <c r="B46" s="165">
        <v>233</v>
      </c>
      <c r="C46" s="165">
        <v>181</v>
      </c>
      <c r="D46" s="163"/>
    </row>
    <row r="47" spans="1:4" ht="20.100000000000001" customHeight="1">
      <c r="A47" s="161" t="s">
        <v>1345</v>
      </c>
      <c r="B47" s="162">
        <v>584.79999999999995</v>
      </c>
      <c r="C47" s="162">
        <f>SUM(C48:C58)</f>
        <v>1047</v>
      </c>
      <c r="D47" s="163"/>
    </row>
    <row r="48" spans="1:4" ht="20.100000000000001" customHeight="1">
      <c r="A48" s="164" t="s">
        <v>1346</v>
      </c>
      <c r="B48" s="165">
        <v>293</v>
      </c>
      <c r="C48" s="165">
        <v>405</v>
      </c>
      <c r="D48" s="163"/>
    </row>
    <row r="49" spans="1:4" ht="20.100000000000001" customHeight="1">
      <c r="A49" s="164" t="s">
        <v>1347</v>
      </c>
      <c r="B49" s="165">
        <v>110</v>
      </c>
      <c r="C49" s="165">
        <v>16</v>
      </c>
      <c r="D49" s="163"/>
    </row>
    <row r="50" spans="1:4" ht="20.100000000000001" customHeight="1">
      <c r="A50" s="164" t="s">
        <v>1348</v>
      </c>
      <c r="B50" s="165"/>
      <c r="C50" s="165"/>
      <c r="D50" s="163"/>
    </row>
    <row r="51" spans="1:4" ht="20.100000000000001" customHeight="1">
      <c r="A51" s="164" t="s">
        <v>1349</v>
      </c>
      <c r="B51" s="165"/>
      <c r="C51" s="165"/>
      <c r="D51" s="163"/>
    </row>
    <row r="52" spans="1:4" ht="20.100000000000001" customHeight="1">
      <c r="A52" s="164" t="s">
        <v>1350</v>
      </c>
      <c r="B52" s="165"/>
      <c r="C52" s="165"/>
      <c r="D52" s="163"/>
    </row>
    <row r="53" spans="1:4" ht="20.100000000000001" customHeight="1">
      <c r="A53" s="164" t="s">
        <v>1351</v>
      </c>
      <c r="B53" s="165">
        <v>33.799999999999997</v>
      </c>
      <c r="C53" s="165"/>
      <c r="D53" s="163"/>
    </row>
    <row r="54" spans="1:4" ht="20.100000000000001" customHeight="1">
      <c r="A54" s="164" t="s">
        <v>1352</v>
      </c>
      <c r="B54" s="165"/>
      <c r="C54" s="165"/>
      <c r="D54" s="163"/>
    </row>
    <row r="55" spans="1:4" ht="20.100000000000001" customHeight="1">
      <c r="A55" s="164" t="s">
        <v>1353</v>
      </c>
      <c r="B55" s="165">
        <v>95</v>
      </c>
      <c r="C55" s="165">
        <v>90</v>
      </c>
      <c r="D55" s="163"/>
    </row>
    <row r="56" spans="1:4" ht="20.100000000000001" customHeight="1">
      <c r="A56" s="164" t="s">
        <v>1354</v>
      </c>
      <c r="B56" s="165">
        <v>14</v>
      </c>
      <c r="C56" s="165">
        <v>509</v>
      </c>
      <c r="D56" s="163"/>
    </row>
    <row r="57" spans="1:4" ht="20.100000000000001" customHeight="1">
      <c r="A57" s="164" t="s">
        <v>1355</v>
      </c>
      <c r="B57" s="165"/>
      <c r="C57" s="165">
        <v>4</v>
      </c>
      <c r="D57" s="163"/>
    </row>
    <row r="58" spans="1:4" ht="20.100000000000001" customHeight="1">
      <c r="A58" s="164" t="s">
        <v>1317</v>
      </c>
      <c r="B58" s="165">
        <v>39</v>
      </c>
      <c r="C58" s="165">
        <v>23</v>
      </c>
      <c r="D58" s="163"/>
    </row>
    <row r="59" spans="1:4" ht="20.100000000000001" customHeight="1">
      <c r="A59" s="161" t="s">
        <v>1356</v>
      </c>
      <c r="B59" s="162">
        <v>2543</v>
      </c>
      <c r="C59" s="162">
        <f>SUM(C60:C67)</f>
        <v>2232</v>
      </c>
      <c r="D59" s="163"/>
    </row>
    <row r="60" spans="1:4" ht="20.100000000000001" customHeight="1">
      <c r="A60" s="164" t="s">
        <v>1357</v>
      </c>
      <c r="B60" s="162"/>
      <c r="C60" s="165"/>
      <c r="D60" s="163"/>
    </row>
    <row r="61" spans="1:4" ht="20.100000000000001" customHeight="1">
      <c r="A61" s="164" t="s">
        <v>1358</v>
      </c>
      <c r="B61" s="165">
        <v>1894</v>
      </c>
      <c r="C61" s="165">
        <v>859</v>
      </c>
      <c r="D61" s="163"/>
    </row>
    <row r="62" spans="1:4" ht="20.100000000000001" customHeight="1">
      <c r="A62" s="164" t="s">
        <v>1359</v>
      </c>
      <c r="B62" s="165">
        <v>649</v>
      </c>
      <c r="C62" s="165">
        <v>795</v>
      </c>
      <c r="D62" s="163"/>
    </row>
    <row r="63" spans="1:4" ht="20.100000000000001" customHeight="1">
      <c r="A63" s="164" t="s">
        <v>1360</v>
      </c>
      <c r="B63" s="165"/>
      <c r="C63" s="165">
        <v>538</v>
      </c>
      <c r="D63" s="163"/>
    </row>
    <row r="64" spans="1:4" ht="20.100000000000001" customHeight="1">
      <c r="A64" s="164" t="s">
        <v>1361</v>
      </c>
      <c r="B64" s="165"/>
      <c r="C64" s="165"/>
      <c r="D64" s="163"/>
    </row>
    <row r="65" spans="1:5" ht="20.100000000000001" customHeight="1">
      <c r="A65" s="164" t="s">
        <v>1362</v>
      </c>
      <c r="B65" s="165"/>
      <c r="C65" s="165"/>
      <c r="D65" s="163"/>
    </row>
    <row r="66" spans="1:5" ht="20.100000000000001" customHeight="1">
      <c r="A66" s="164" t="s">
        <v>1363</v>
      </c>
      <c r="B66" s="165"/>
      <c r="C66" s="165">
        <v>40</v>
      </c>
      <c r="D66" s="163"/>
    </row>
    <row r="67" spans="1:5" ht="20.100000000000001" customHeight="1">
      <c r="A67" s="164" t="s">
        <v>1364</v>
      </c>
      <c r="B67" s="165"/>
      <c r="C67" s="165"/>
      <c r="D67" s="163"/>
    </row>
    <row r="68" spans="1:5" ht="20.100000000000001" customHeight="1">
      <c r="A68" s="158" t="s">
        <v>145</v>
      </c>
      <c r="B68" s="162">
        <v>253970</v>
      </c>
      <c r="C68" s="162">
        <f>SUM(C69:C76)</f>
        <v>272018.74040240969</v>
      </c>
      <c r="D68" s="163"/>
    </row>
    <row r="69" spans="1:5" ht="20.100000000000001" customHeight="1">
      <c r="A69" s="161" t="s">
        <v>890</v>
      </c>
      <c r="B69" s="165">
        <v>11858</v>
      </c>
      <c r="C69" s="165">
        <v>12700.717809190061</v>
      </c>
      <c r="D69" s="165"/>
    </row>
    <row r="70" spans="1:5" ht="20.100000000000001" customHeight="1">
      <c r="A70" s="161" t="s">
        <v>1365</v>
      </c>
      <c r="B70" s="165">
        <v>73609</v>
      </c>
      <c r="C70" s="165">
        <v>78840.203846911056</v>
      </c>
      <c r="D70" s="165"/>
    </row>
    <row r="71" spans="1:5" ht="20.100000000000001" customHeight="1">
      <c r="A71" s="161" t="s">
        <v>1345</v>
      </c>
      <c r="B71" s="165">
        <v>24304</v>
      </c>
      <c r="C71" s="165">
        <v>26031.22327833996</v>
      </c>
      <c r="D71" s="165"/>
    </row>
    <row r="72" spans="1:5" ht="20.100000000000001" customHeight="1">
      <c r="A72" s="161" t="s">
        <v>1366</v>
      </c>
      <c r="B72" s="165">
        <v>3031</v>
      </c>
      <c r="C72" s="165">
        <v>6082</v>
      </c>
      <c r="D72" s="165"/>
    </row>
    <row r="73" spans="1:5" ht="20.100000000000001" customHeight="1">
      <c r="A73" s="161" t="s">
        <v>1367</v>
      </c>
      <c r="B73" s="165">
        <v>9907</v>
      </c>
      <c r="C73" s="165">
        <v>10576</v>
      </c>
      <c r="D73" s="165"/>
    </row>
    <row r="74" spans="1:5" ht="20.100000000000001" customHeight="1">
      <c r="A74" s="161" t="s">
        <v>1368</v>
      </c>
      <c r="B74" s="165">
        <v>82009</v>
      </c>
      <c r="C74" s="165">
        <v>87837.170417765868</v>
      </c>
      <c r="D74" s="165"/>
    </row>
    <row r="75" spans="1:5" ht="20.100000000000001" customHeight="1">
      <c r="A75" s="161" t="s">
        <v>892</v>
      </c>
      <c r="B75" s="165">
        <v>26910</v>
      </c>
      <c r="C75" s="165">
        <v>28822.425050202779</v>
      </c>
      <c r="D75" s="165"/>
    </row>
    <row r="76" spans="1:5" ht="20.100000000000001" customHeight="1">
      <c r="A76" s="161" t="s">
        <v>1369</v>
      </c>
      <c r="B76" s="165">
        <v>22342</v>
      </c>
      <c r="C76" s="165">
        <v>21129</v>
      </c>
      <c r="D76" s="165"/>
    </row>
    <row r="77" spans="1:5" ht="20.100000000000001" customHeight="1">
      <c r="A77" s="164"/>
      <c r="B77" s="165"/>
      <c r="C77" s="165"/>
      <c r="D77" s="163"/>
    </row>
    <row r="78" spans="1:5" ht="20.100000000000001" customHeight="1">
      <c r="A78" s="166" t="s">
        <v>287</v>
      </c>
      <c r="B78" s="162">
        <v>345155</v>
      </c>
      <c r="C78" s="162">
        <f>C68+C5</f>
        <v>367656.74040240969</v>
      </c>
      <c r="D78" s="163"/>
      <c r="E78" s="151"/>
    </row>
    <row r="79" spans="1:5" ht="20.100000000000001" customHeight="1">
      <c r="A79" s="167" t="s">
        <v>63</v>
      </c>
      <c r="B79" s="153"/>
      <c r="C79" s="153"/>
      <c r="D79" s="153"/>
    </row>
  </sheetData>
  <mergeCells count="1">
    <mergeCell ref="A2:D2"/>
  </mergeCells>
  <phoneticPr fontId="48" type="noConversion"/>
  <pageMargins left="0.7" right="0.31" top="0.35" bottom="0.52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J11" sqref="J11"/>
    </sheetView>
  </sheetViews>
  <sheetFormatPr defaultRowHeight="14.25"/>
  <cols>
    <col min="1" max="1" width="25.375" customWidth="1"/>
    <col min="2" max="2" width="23.375" customWidth="1"/>
    <col min="3" max="3" width="25" customWidth="1"/>
    <col min="4" max="4" width="24.5" customWidth="1"/>
  </cols>
  <sheetData>
    <row r="1" spans="1:4" ht="40.5" customHeight="1">
      <c r="A1" s="235" t="s">
        <v>1304</v>
      </c>
      <c r="B1" s="235"/>
      <c r="C1" s="235"/>
      <c r="D1" s="235"/>
    </row>
    <row r="2" spans="1:4" ht="4.5" customHeight="1">
      <c r="A2" s="125"/>
      <c r="B2" s="125"/>
      <c r="C2" s="125"/>
      <c r="D2" s="125"/>
    </row>
    <row r="3" spans="1:4">
      <c r="A3" s="236"/>
      <c r="B3" s="236"/>
      <c r="C3" s="237" t="s">
        <v>893</v>
      </c>
      <c r="D3" s="237"/>
    </row>
    <row r="4" spans="1:4" ht="39" customHeight="1">
      <c r="A4" s="238" t="s">
        <v>213</v>
      </c>
      <c r="B4" s="238"/>
      <c r="C4" s="238"/>
      <c r="D4" s="126"/>
    </row>
    <row r="5" spans="1:4" ht="39" customHeight="1">
      <c r="A5" s="239" t="s">
        <v>894</v>
      </c>
      <c r="B5" s="239"/>
      <c r="C5" s="239"/>
      <c r="D5" s="127">
        <v>2105</v>
      </c>
    </row>
    <row r="6" spans="1:4" ht="39" customHeight="1">
      <c r="A6" s="240" t="s">
        <v>895</v>
      </c>
      <c r="B6" s="239" t="s">
        <v>896</v>
      </c>
      <c r="C6" s="239"/>
      <c r="D6" s="127">
        <v>18</v>
      </c>
    </row>
    <row r="7" spans="1:4" ht="39" customHeight="1">
      <c r="A7" s="240"/>
      <c r="B7" s="239" t="s">
        <v>897</v>
      </c>
      <c r="C7" s="239"/>
      <c r="D7" s="127"/>
    </row>
    <row r="8" spans="1:4" ht="39" customHeight="1">
      <c r="A8" s="239" t="s">
        <v>898</v>
      </c>
      <c r="B8" s="239" t="s">
        <v>896</v>
      </c>
      <c r="C8" s="239"/>
      <c r="D8" s="127">
        <v>1498</v>
      </c>
    </row>
    <row r="9" spans="1:4" ht="39" customHeight="1">
      <c r="A9" s="239"/>
      <c r="B9" s="239" t="s">
        <v>897</v>
      </c>
      <c r="C9" s="239"/>
      <c r="D9" s="200">
        <v>110000</v>
      </c>
    </row>
    <row r="10" spans="1:4" ht="31.5" customHeight="1">
      <c r="A10" s="240" t="s">
        <v>899</v>
      </c>
      <c r="B10" s="239" t="s">
        <v>900</v>
      </c>
      <c r="C10" s="239"/>
      <c r="D10" s="127">
        <v>589</v>
      </c>
    </row>
    <row r="11" spans="1:4" ht="31.5" customHeight="1">
      <c r="A11" s="240"/>
      <c r="B11" s="239" t="s">
        <v>901</v>
      </c>
      <c r="C11" s="127" t="s">
        <v>896</v>
      </c>
      <c r="D11" s="127">
        <v>40</v>
      </c>
    </row>
    <row r="12" spans="1:4" ht="31.5" customHeight="1">
      <c r="A12" s="240"/>
      <c r="B12" s="239"/>
      <c r="C12" s="127" t="s">
        <v>902</v>
      </c>
      <c r="D12" s="127">
        <v>4</v>
      </c>
    </row>
    <row r="13" spans="1:4" ht="31.5" customHeight="1">
      <c r="A13" s="240"/>
      <c r="B13" s="239" t="s">
        <v>903</v>
      </c>
      <c r="C13" s="127" t="s">
        <v>896</v>
      </c>
      <c r="D13" s="127">
        <v>549</v>
      </c>
    </row>
    <row r="14" spans="1:4" ht="31.5" customHeight="1">
      <c r="A14" s="240"/>
      <c r="B14" s="239"/>
      <c r="C14" s="127" t="s">
        <v>904</v>
      </c>
      <c r="D14" s="200">
        <v>136</v>
      </c>
    </row>
    <row r="15" spans="1:4" ht="52.5" customHeight="1">
      <c r="A15" s="241" t="s">
        <v>1305</v>
      </c>
      <c r="B15" s="242"/>
      <c r="C15" s="242"/>
      <c r="D15" s="242"/>
    </row>
  </sheetData>
  <mergeCells count="16">
    <mergeCell ref="A6:A7"/>
    <mergeCell ref="B6:C6"/>
    <mergeCell ref="B7:C7"/>
    <mergeCell ref="A15:D15"/>
    <mergeCell ref="A8:A9"/>
    <mergeCell ref="B8:C8"/>
    <mergeCell ref="B9:C9"/>
    <mergeCell ref="A10:A14"/>
    <mergeCell ref="B10:C10"/>
    <mergeCell ref="B11:B12"/>
    <mergeCell ref="B13:B14"/>
    <mergeCell ref="A1:D1"/>
    <mergeCell ref="A3:B3"/>
    <mergeCell ref="C3:D3"/>
    <mergeCell ref="A4:C4"/>
    <mergeCell ref="A5:C5"/>
  </mergeCells>
  <phoneticPr fontId="4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2020一般公共预算收支执行表 </vt:lpstr>
      <vt:lpstr>2020政府性基金预算收支执行表</vt:lpstr>
      <vt:lpstr>2020年社会保险基金预算收支执行表</vt:lpstr>
      <vt:lpstr>2021年一般公共预算收支总表</vt:lpstr>
      <vt:lpstr>2021年政府性基金预算</vt:lpstr>
      <vt:lpstr>2021年社保基金预算</vt:lpstr>
      <vt:lpstr>支出功能分类</vt:lpstr>
      <vt:lpstr>支出经济分类</vt:lpstr>
      <vt:lpstr>三公经费表</vt:lpstr>
      <vt:lpstr>'2021年政府性基金预算'!Print_Titles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邹伟华</dc:creator>
  <cp:lastModifiedBy>周喻成</cp:lastModifiedBy>
  <cp:revision>1</cp:revision>
  <cp:lastPrinted>2021-02-23T01:33:30Z</cp:lastPrinted>
  <dcterms:created xsi:type="dcterms:W3CDTF">2015-04-14T01:05:10Z</dcterms:created>
  <dcterms:modified xsi:type="dcterms:W3CDTF">2021-02-25T08:55:37Z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